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135" windowWidth="8475" windowHeight="5640" activeTab="0"/>
  </bookViews>
  <sheets>
    <sheet name="BUDGET INSTRUCTIONS" sheetId="1" r:id="rId1"/>
    <sheet name="BUDGET" sheetId="2" r:id="rId2"/>
    <sheet name="KEY #'s" sheetId="3" r:id="rId3"/>
  </sheets>
  <definedNames/>
  <calcPr fullCalcOnLoad="1"/>
</workbook>
</file>

<file path=xl/comments1.xml><?xml version="1.0" encoding="utf-8"?>
<comments xmlns="http://schemas.openxmlformats.org/spreadsheetml/2006/main">
  <authors>
    <author>Shauna</author>
  </authors>
  <commentList>
    <comment ref="C8" authorId="0">
      <text>
        <r>
          <rPr>
            <b/>
            <sz val="8"/>
            <rFont val="Tahoma"/>
            <family val="0"/>
          </rPr>
          <t>Use this budget for any period: a day, a month, a week or a year.</t>
        </r>
      </text>
    </comment>
  </commentList>
</comments>
</file>

<file path=xl/comments2.xml><?xml version="1.0" encoding="utf-8"?>
<comments xmlns="http://schemas.openxmlformats.org/spreadsheetml/2006/main">
  <authors>
    <author>Shauna</author>
  </authors>
  <commentList>
    <comment ref="D22" authorId="0">
      <text>
        <r>
          <rPr>
            <b/>
            <sz val="8"/>
            <rFont val="Tahoma"/>
            <family val="0"/>
          </rPr>
          <t>Includes wages, FICA, FUTA, SUTA, Worker's Comp, and Group Medical Insurance for Administrative Staff only</t>
        </r>
      </text>
    </comment>
    <comment ref="D11" authorId="0">
      <text>
        <r>
          <rPr>
            <b/>
            <sz val="8"/>
            <rFont val="Tahoma"/>
            <family val="0"/>
          </rPr>
          <t>Includes wages, FICA, FUTA, SUTA, Worker's Comp, and Group Medical Insurance for Service Providers only</t>
        </r>
      </text>
    </comment>
  </commentList>
</comments>
</file>

<file path=xl/comments3.xml><?xml version="1.0" encoding="utf-8"?>
<comments xmlns="http://schemas.openxmlformats.org/spreadsheetml/2006/main">
  <authors>
    <author>Shauna</author>
  </authors>
  <commentList>
    <comment ref="C19" authorId="0">
      <text>
        <r>
          <rPr>
            <b/>
            <sz val="8"/>
            <rFont val="Tahoma"/>
            <family val="0"/>
          </rPr>
          <t>Enter average working days per Service Provider per month</t>
        </r>
      </text>
    </comment>
  </commentList>
</comments>
</file>

<file path=xl/sharedStrings.xml><?xml version="1.0" encoding="utf-8"?>
<sst xmlns="http://schemas.openxmlformats.org/spreadsheetml/2006/main" count="189" uniqueCount="107">
  <si>
    <t>Account</t>
  </si>
  <si>
    <t>Category</t>
  </si>
  <si>
    <t>Type</t>
  </si>
  <si>
    <t>Description</t>
  </si>
  <si>
    <t>Sales</t>
  </si>
  <si>
    <t>I</t>
  </si>
  <si>
    <t>Sales - Item #1</t>
  </si>
  <si>
    <t>Sales - Item #2</t>
  </si>
  <si>
    <t>Sales - Other (name)</t>
  </si>
  <si>
    <t>Total Budgeted Net Sales</t>
  </si>
  <si>
    <t>Direct Costs (COGS)</t>
  </si>
  <si>
    <t>Direct Costs</t>
  </si>
  <si>
    <t>E</t>
  </si>
  <si>
    <t>Cost of Sales - Item #1</t>
  </si>
  <si>
    <t>Cost of Sales - Item #2</t>
  </si>
  <si>
    <t>Cost of Sales - Other (name)</t>
  </si>
  <si>
    <t>Cost of Sales - Commissions</t>
  </si>
  <si>
    <t>Total Direct Costs ( COGS )</t>
  </si>
  <si>
    <t>Gross Profit/Margin</t>
  </si>
  <si>
    <t>Operating Expenses</t>
  </si>
  <si>
    <t>Expenses</t>
  </si>
  <si>
    <t>Rent</t>
  </si>
  <si>
    <t>Utilities</t>
  </si>
  <si>
    <t>Telephone</t>
  </si>
  <si>
    <t>Janitorial</t>
  </si>
  <si>
    <t>Bad Debt</t>
  </si>
  <si>
    <t>Dues &amp; Subscriptions</t>
  </si>
  <si>
    <t>Office Supplies</t>
  </si>
  <si>
    <t>Travel</t>
  </si>
  <si>
    <t>Entertainment</t>
  </si>
  <si>
    <t>Total Operating expenses</t>
  </si>
  <si>
    <t>Budgeted Operating Profit / Margin</t>
  </si>
  <si>
    <t>% of Sales</t>
  </si>
  <si>
    <t>Company Name</t>
  </si>
  <si>
    <t>What Profit do you want to Earn?</t>
  </si>
  <si>
    <t>Items to fill in:</t>
  </si>
  <si>
    <t>Fill in your Company Name (above)</t>
  </si>
  <si>
    <t>Special Opportunity</t>
  </si>
  <si>
    <t>Total Expenses (Break-even)</t>
  </si>
  <si>
    <t>Time Period</t>
  </si>
  <si>
    <t xml:space="preserve">This Baby Budget will give you a place to play the "What If?" game.  What if you had $60,000 in sales in a month?  </t>
  </si>
  <si>
    <t>You can "Save As" with a new file name to do different versions of your Baby Budget, using different assumptions.</t>
  </si>
  <si>
    <t xml:space="preserve">This program will help you set your company Goals!  Have fun with it.  You can customize it…HOWEVER, that is best done by someone who is familiar with Excel.  </t>
  </si>
  <si>
    <t>This form performs best with Excel versions 2002 or newer.</t>
  </si>
  <si>
    <t>"I do everything for a reason.  Most of the time the reason is money."  ~Suzy Parker</t>
  </si>
  <si>
    <t>Fill in the "bordered" cells on each page</t>
  </si>
  <si>
    <t>Fill in the Time Period (above)</t>
  </si>
  <si>
    <t xml:space="preserve">What if your Yellow Page ad is going to cost $2500 a month?  How much does it cost to run your business for a year?  </t>
  </si>
  <si>
    <t xml:space="preserve">For a week?  For a day?  Plug in dollar amounts…and set goals for your company and establish a selling price!    </t>
  </si>
  <si>
    <t>Key Numbers</t>
  </si>
  <si>
    <t>Cost of Sales - Labor</t>
  </si>
  <si>
    <t>Cost of Sales - Subcontractors</t>
  </si>
  <si>
    <t>610</t>
  </si>
  <si>
    <t>Payroll</t>
  </si>
  <si>
    <t>615</t>
  </si>
  <si>
    <t xml:space="preserve">Payroll Taxes </t>
  </si>
  <si>
    <t>Insurance</t>
  </si>
  <si>
    <t>Computer</t>
  </si>
  <si>
    <t>Gifts &amp; Donations</t>
  </si>
  <si>
    <t>Collections of AR</t>
  </si>
  <si>
    <t>Laundry</t>
  </si>
  <si>
    <t>Bookkeeping</t>
  </si>
  <si>
    <t>Repairs &amp; Maintenance</t>
  </si>
  <si>
    <t>Security</t>
  </si>
  <si>
    <t>Vehicle</t>
  </si>
  <si>
    <t>Professional Services</t>
  </si>
  <si>
    <t>Advertising and Marketing</t>
  </si>
  <si>
    <t>Direct Mail</t>
  </si>
  <si>
    <t>Trade Shows</t>
  </si>
  <si>
    <t>Licenses &amp; Permits</t>
  </si>
  <si>
    <t>Interest</t>
  </si>
  <si>
    <t>Bank Charges</t>
  </si>
  <si>
    <t>Credit Card Fees</t>
  </si>
  <si>
    <t>Depreciation</t>
  </si>
  <si>
    <t>Amortization</t>
  </si>
  <si>
    <t>Other</t>
  </si>
  <si>
    <t>Cost and Pricing per Item #1 - Requiring Labor, Assembly</t>
  </si>
  <si>
    <t>Direct Costs Per Item #1</t>
  </si>
  <si>
    <t>Total Cost/Break Even Per Item #1</t>
  </si>
  <si>
    <t xml:space="preserve">% of Operating Expenses applied </t>
  </si>
  <si>
    <t>to Item #1</t>
  </si>
  <si>
    <t>Number of Items #1 Produced</t>
  </si>
  <si>
    <t>Sales Performance Goals for Item #1</t>
  </si>
  <si>
    <t>Total Budgeted Sales for Item #1</t>
  </si>
  <si>
    <t>Monthly sales Goal for Item #1</t>
  </si>
  <si>
    <t>Number of Items #1 Sold per Month</t>
  </si>
  <si>
    <t>Number of Items #1 Sold per Month * Selling Price per Item #1</t>
  </si>
  <si>
    <t>Total Cost Per Item #1 * Number of Items Produced</t>
  </si>
  <si>
    <t>Selling Price per Item #1</t>
  </si>
  <si>
    <t>Desired Margin % for Item #1</t>
  </si>
  <si>
    <t>Direct Costs Per Item #2</t>
  </si>
  <si>
    <t>Total Cost/Break Even Per Item #2</t>
  </si>
  <si>
    <t>Total Cost Per Item #2 * Number of Items Produced</t>
  </si>
  <si>
    <t>to Item #2</t>
  </si>
  <si>
    <t>Selling Price per Item #2</t>
  </si>
  <si>
    <t>Desired Margin % for Item #2</t>
  </si>
  <si>
    <t>Sales Performance Goals for Item #2</t>
  </si>
  <si>
    <t>Total Budgeted Sales for Item #2</t>
  </si>
  <si>
    <t>Monthly sales Goal for Item #2</t>
  </si>
  <si>
    <t>Number of Items #1 Sold per Month * Selling Price per Item #2</t>
  </si>
  <si>
    <t>Number of Items #2 Produced</t>
  </si>
  <si>
    <t>Number of Items #2 Sold per Month</t>
  </si>
  <si>
    <t xml:space="preserve">Cost and Pricing per Item #2 - No Labor </t>
  </si>
  <si>
    <t>The Bare Bones Biz Baby Budget - Product version</t>
  </si>
  <si>
    <t>© Bare Bones Biz</t>
  </si>
  <si>
    <t xml:space="preserve">Getting the most out of The Baby Budget:  </t>
  </si>
  <si>
    <t>Your Business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</si>
</sst>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#,##0;[Red]#,##0"/>
    <numFmt numFmtId="167" formatCode="0.0"/>
    <numFmt numFmtId="168" formatCode="0\-0000"/>
    <numFmt numFmtId="169" formatCode="0.E+00"/>
    <numFmt numFmtId="170" formatCode="&quot;$&quot;#,##0"/>
    <numFmt numFmtId="171" formatCode="[$-409]dddd\,\ mmmm\ dd\,\ yyyy"/>
    <numFmt numFmtId="172" formatCode="mm/dd/yy;@"/>
    <numFmt numFmtId="173" formatCode="&quot;$&quot;#,##0.00"/>
    <numFmt numFmtId="174" formatCode="&quot;$&quot;#,##0;[Red]&quot;$&quot;#,##0"/>
    <numFmt numFmtId="175" formatCode="00000"/>
  </numFmts>
  <fonts count="49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sz val="8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9"/>
      <color indexed="20"/>
      <name val="Arial"/>
      <family val="2"/>
    </font>
    <font>
      <sz val="9"/>
      <color indexed="10"/>
      <name val="Arial"/>
      <family val="2"/>
    </font>
    <font>
      <i/>
      <sz val="10"/>
      <name val="Arial"/>
      <family val="2"/>
    </font>
    <font>
      <b/>
      <sz val="10"/>
      <color indexed="17"/>
      <name val="Arial"/>
      <family val="2"/>
    </font>
    <font>
      <b/>
      <sz val="10"/>
      <color indexed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0"/>
      </left>
      <right style="medium">
        <color indexed="20"/>
      </right>
      <top style="medium">
        <color indexed="20"/>
      </top>
      <bottom style="medium">
        <color indexed="20"/>
      </bottom>
    </border>
    <border>
      <left style="medium">
        <color indexed="51"/>
      </left>
      <right style="medium">
        <color indexed="51"/>
      </right>
      <top style="medium">
        <color indexed="51"/>
      </top>
      <bottom style="medium">
        <color indexed="51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66" fontId="8" fillId="0" borderId="0">
      <alignment/>
      <protection/>
    </xf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3" fontId="9" fillId="0" borderId="0">
      <alignment/>
      <protection locked="0"/>
    </xf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9" fontId="6" fillId="0" borderId="0" xfId="60" applyFont="1" applyAlignment="1">
      <alignment/>
    </xf>
    <xf numFmtId="2" fontId="7" fillId="0" borderId="0" xfId="0" applyNumberFormat="1" applyFont="1" applyAlignment="1">
      <alignment/>
    </xf>
    <xf numFmtId="2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1" fillId="0" borderId="0" xfId="0" applyFont="1" applyAlignment="1">
      <alignment/>
    </xf>
    <xf numFmtId="170" fontId="10" fillId="0" borderId="0" xfId="44" applyNumberFormat="1" applyFont="1" applyAlignment="1">
      <alignment/>
    </xf>
    <xf numFmtId="170" fontId="10" fillId="0" borderId="0" xfId="0" applyNumberFormat="1" applyFont="1" applyAlignment="1">
      <alignment/>
    </xf>
    <xf numFmtId="10" fontId="6" fillId="0" borderId="0" xfId="60" applyNumberFormat="1" applyFont="1" applyAlignment="1">
      <alignment/>
    </xf>
    <xf numFmtId="10" fontId="10" fillId="0" borderId="0" xfId="60" applyNumberFormat="1" applyFont="1" applyAlignment="1">
      <alignment/>
    </xf>
    <xf numFmtId="10" fontId="6" fillId="0" borderId="0" xfId="60" applyNumberFormat="1" applyFont="1" applyFill="1" applyAlignment="1">
      <alignment/>
    </xf>
    <xf numFmtId="170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170" fontId="6" fillId="0" borderId="10" xfId="44" applyNumberFormat="1" applyFont="1" applyBorder="1" applyAlignment="1" applyProtection="1">
      <alignment/>
      <protection locked="0"/>
    </xf>
    <xf numFmtId="170" fontId="6" fillId="0" borderId="10" xfId="0" applyNumberFormat="1" applyFont="1" applyBorder="1" applyAlignment="1" applyProtection="1">
      <alignment/>
      <protection locked="0"/>
    </xf>
    <xf numFmtId="1" fontId="6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1" fontId="6" fillId="0" borderId="0" xfId="0" applyNumberFormat="1" applyFont="1" applyAlignment="1" applyProtection="1">
      <alignment horizontal="center"/>
      <protection locked="0"/>
    </xf>
    <xf numFmtId="1" fontId="7" fillId="0" borderId="0" xfId="0" applyNumberFormat="1" applyFont="1" applyAlignment="1" applyProtection="1">
      <alignment horizontal="center"/>
      <protection locked="0"/>
    </xf>
    <xf numFmtId="49" fontId="6" fillId="0" borderId="0" xfId="0" applyNumberFormat="1" applyFont="1" applyAlignment="1" applyProtection="1">
      <alignment horizontal="center"/>
      <protection locked="0"/>
    </xf>
    <xf numFmtId="49" fontId="6" fillId="0" borderId="0" xfId="0" applyNumberFormat="1" applyFont="1" applyFill="1" applyAlignment="1" applyProtection="1">
      <alignment horizontal="center"/>
      <protection locked="0"/>
    </xf>
    <xf numFmtId="1" fontId="11" fillId="0" borderId="0" xfId="0" applyNumberFormat="1" applyFont="1" applyAlignment="1" applyProtection="1">
      <alignment horizontal="center"/>
      <protection locked="0"/>
    </xf>
    <xf numFmtId="1" fontId="7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2" fontId="10" fillId="0" borderId="0" xfId="0" applyNumberFormat="1" applyFont="1" applyAlignment="1" applyProtection="1">
      <alignment horizontal="left"/>
      <protection/>
    </xf>
    <xf numFmtId="2" fontId="10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1" fontId="6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9" fontId="6" fillId="0" borderId="0" xfId="60" applyFont="1" applyAlignment="1" applyProtection="1">
      <alignment/>
      <protection/>
    </xf>
    <xf numFmtId="1" fontId="4" fillId="0" borderId="0" xfId="0" applyNumberFormat="1" applyFont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9" fontId="5" fillId="0" borderId="0" xfId="60" applyFont="1" applyAlignment="1" applyProtection="1">
      <alignment/>
      <protection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170" fontId="14" fillId="0" borderId="0" xfId="44" applyNumberFormat="1" applyFont="1" applyBorder="1" applyAlignment="1">
      <alignment/>
    </xf>
    <xf numFmtId="170" fontId="0" fillId="0" borderId="0" xfId="44" applyNumberFormat="1" applyFont="1" applyBorder="1" applyAlignment="1">
      <alignment/>
    </xf>
    <xf numFmtId="170" fontId="14" fillId="0" borderId="0" xfId="44" applyNumberFormat="1" applyFont="1" applyAlignment="1">
      <alignment/>
    </xf>
    <xf numFmtId="0" fontId="0" fillId="0" borderId="11" xfId="0" applyFont="1" applyBorder="1" applyAlignment="1" applyProtection="1">
      <alignment horizontal="center"/>
      <protection locked="0"/>
    </xf>
    <xf numFmtId="9" fontId="0" fillId="0" borderId="11" xfId="0" applyNumberFormat="1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0" xfId="0" applyFont="1" applyAlignment="1">
      <alignment horizontal="right"/>
    </xf>
    <xf numFmtId="0" fontId="0" fillId="0" borderId="11" xfId="0" applyBorder="1" applyAlignment="1" applyProtection="1">
      <alignment horizontal="center"/>
      <protection locked="0"/>
    </xf>
    <xf numFmtId="0" fontId="0" fillId="0" borderId="0" xfId="0" applyFont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3" fontId="1" fillId="0" borderId="12" xfId="0" applyNumberFormat="1" applyFont="1" applyBorder="1" applyAlignment="1" applyProtection="1">
      <alignment horizontal="right"/>
      <protection locked="0"/>
    </xf>
    <xf numFmtId="173" fontId="14" fillId="0" borderId="0" xfId="0" applyNumberFormat="1" applyFont="1" applyAlignment="1">
      <alignment/>
    </xf>
    <xf numFmtId="173" fontId="14" fillId="0" borderId="0" xfId="44" applyNumberFormat="1" applyFont="1" applyAlignment="1">
      <alignment/>
    </xf>
    <xf numFmtId="165" fontId="1" fillId="0" borderId="13" xfId="0" applyNumberFormat="1" applyFont="1" applyBorder="1" applyAlignment="1" applyProtection="1">
      <alignment/>
      <protection locked="0"/>
    </xf>
    <xf numFmtId="174" fontId="1" fillId="0" borderId="0" xfId="44" applyNumberFormat="1" applyFont="1" applyBorder="1" applyAlignment="1">
      <alignment horizontal="right"/>
    </xf>
    <xf numFmtId="0" fontId="0" fillId="32" borderId="0" xfId="0" applyFont="1" applyFill="1" applyAlignment="1">
      <alignment/>
    </xf>
    <xf numFmtId="0" fontId="1" fillId="32" borderId="0" xfId="0" applyFont="1" applyFill="1" applyAlignment="1">
      <alignment horizontal="right"/>
    </xf>
    <xf numFmtId="0" fontId="0" fillId="32" borderId="0" xfId="0" applyFill="1" applyAlignment="1">
      <alignment/>
    </xf>
    <xf numFmtId="0" fontId="0" fillId="33" borderId="0" xfId="0" applyFill="1" applyAlignment="1">
      <alignment/>
    </xf>
    <xf numFmtId="0" fontId="1" fillId="32" borderId="0" xfId="0" applyFont="1" applyFill="1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Formula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B2:I30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2.57421875" style="0" customWidth="1"/>
    <col min="2" max="2" width="30.57421875" style="0" bestFit="1" customWidth="1"/>
    <col min="3" max="3" width="35.00390625" style="0" customWidth="1"/>
  </cols>
  <sheetData>
    <row r="2" spans="2:9" s="70" customFormat="1" ht="12.75">
      <c r="B2" s="71" t="s">
        <v>103</v>
      </c>
      <c r="C2" s="71"/>
      <c r="D2" s="69"/>
      <c r="E2" s="69"/>
      <c r="F2" s="69"/>
      <c r="G2" s="69"/>
      <c r="H2" s="69"/>
      <c r="I2" s="69"/>
    </row>
    <row r="3" spans="2:3" ht="12.75">
      <c r="B3" s="1"/>
      <c r="C3" s="1"/>
    </row>
    <row r="4" spans="2:3" ht="12.75">
      <c r="B4" s="4" t="s">
        <v>104</v>
      </c>
      <c r="C4" s="18"/>
    </row>
    <row r="6" ht="13.5" thickBot="1"/>
    <row r="7" spans="2:3" ht="13.5" thickBot="1">
      <c r="B7" t="s">
        <v>33</v>
      </c>
      <c r="C7" s="59" t="s">
        <v>106</v>
      </c>
    </row>
    <row r="8" spans="2:3" ht="13.5" thickBot="1">
      <c r="B8" t="s">
        <v>39</v>
      </c>
      <c r="C8" s="55">
        <v>2014</v>
      </c>
    </row>
    <row r="9" spans="2:3" ht="13.5" thickBot="1">
      <c r="B9" t="s">
        <v>34</v>
      </c>
      <c r="C9" s="56">
        <v>0.2</v>
      </c>
    </row>
    <row r="13" ht="12.75">
      <c r="B13" s="11" t="s">
        <v>35</v>
      </c>
    </row>
    <row r="14" ht="12.75">
      <c r="B14" t="s">
        <v>36</v>
      </c>
    </row>
    <row r="15" ht="12.75">
      <c r="B15" t="s">
        <v>46</v>
      </c>
    </row>
    <row r="16" ht="12.75">
      <c r="B16" t="s">
        <v>45</v>
      </c>
    </row>
    <row r="19" ht="12.75">
      <c r="B19" s="11" t="s">
        <v>105</v>
      </c>
    </row>
    <row r="20" ht="12.75">
      <c r="B20" t="s">
        <v>40</v>
      </c>
    </row>
    <row r="21" ht="12.75">
      <c r="B21" t="s">
        <v>47</v>
      </c>
    </row>
    <row r="22" ht="12.75">
      <c r="B22" t="s">
        <v>48</v>
      </c>
    </row>
    <row r="24" ht="12.75">
      <c r="B24" t="s">
        <v>41</v>
      </c>
    </row>
    <row r="26" spans="2:3" ht="12.75">
      <c r="B26" s="72" t="s">
        <v>42</v>
      </c>
      <c r="C26" s="73"/>
    </row>
    <row r="27" spans="2:3" ht="12.75">
      <c r="B27" s="43"/>
      <c r="C27" s="44"/>
    </row>
    <row r="28" ht="12.75">
      <c r="B28" t="s">
        <v>43</v>
      </c>
    </row>
    <row r="30" ht="12.75">
      <c r="B30" s="45" t="s">
        <v>44</v>
      </c>
    </row>
  </sheetData>
  <sheetProtection sheet="1" objects="1" scenarios="1"/>
  <mergeCells count="2">
    <mergeCell ref="B2:C2"/>
    <mergeCell ref="B26:C26"/>
  </mergeCells>
  <printOptions/>
  <pageMargins left="0.75" right="0.75" top="1" bottom="1" header="0.5" footer="0.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  <pageSetUpPr fitToPage="1"/>
  </sheetPr>
  <dimension ref="A1:F56"/>
  <sheetViews>
    <sheetView zoomScalePageLayoutView="0" workbookViewId="0" topLeftCell="A1">
      <selection activeCell="E25" sqref="E25"/>
    </sheetView>
  </sheetViews>
  <sheetFormatPr defaultColWidth="9.140625" defaultRowHeight="12.75"/>
  <cols>
    <col min="1" max="1" width="17.7109375" style="21" bestFit="1" customWidth="1"/>
    <col min="2" max="2" width="11.8515625" style="2" customWidth="1"/>
    <col min="3" max="3" width="4.8515625" style="2" bestFit="1" customWidth="1"/>
    <col min="4" max="4" width="48.8515625" style="29" customWidth="1"/>
    <col min="5" max="5" width="12.00390625" style="2" customWidth="1"/>
    <col min="6" max="6" width="11.57421875" style="6" bestFit="1" customWidth="1"/>
    <col min="7" max="16384" width="9.140625" style="2" customWidth="1"/>
  </cols>
  <sheetData>
    <row r="1" spans="1:6" s="33" customFormat="1" ht="12.75">
      <c r="A1" s="35"/>
      <c r="D1" s="36" t="str">
        <f>'BUDGET INSTRUCTIONS'!C7</f>
        <v>Your Business</v>
      </c>
      <c r="F1" s="37"/>
    </row>
    <row r="2" spans="1:6" s="33" customFormat="1" ht="12.75">
      <c r="A2" s="35"/>
      <c r="D2" s="36">
        <f>'BUDGET INSTRUCTIONS'!C8</f>
        <v>2014</v>
      </c>
      <c r="F2" s="37"/>
    </row>
    <row r="3" spans="1:6" s="33" customFormat="1" ht="12">
      <c r="A3" s="38" t="s">
        <v>0</v>
      </c>
      <c r="B3" s="39" t="s">
        <v>1</v>
      </c>
      <c r="C3" s="40" t="s">
        <v>2</v>
      </c>
      <c r="D3" s="39" t="s">
        <v>3</v>
      </c>
      <c r="F3" s="37"/>
    </row>
    <row r="4" spans="1:6" s="33" customFormat="1" ht="12">
      <c r="A4" s="41" t="s">
        <v>4</v>
      </c>
      <c r="F4" s="42" t="s">
        <v>32</v>
      </c>
    </row>
    <row r="5" ht="12.75" thickBot="1"/>
    <row r="6" spans="1:6" ht="12.75" thickBot="1">
      <c r="A6" s="23">
        <v>430</v>
      </c>
      <c r="B6" s="2" t="s">
        <v>4</v>
      </c>
      <c r="C6" s="5" t="s">
        <v>5</v>
      </c>
      <c r="D6" s="29" t="s">
        <v>6</v>
      </c>
      <c r="E6" s="19">
        <v>750000</v>
      </c>
      <c r="F6" s="14">
        <f>E6/$E$9</f>
        <v>0.75</v>
      </c>
    </row>
    <row r="7" spans="1:6" ht="12.75" thickBot="1">
      <c r="A7" s="23">
        <v>435</v>
      </c>
      <c r="B7" s="2" t="s">
        <v>4</v>
      </c>
      <c r="C7" s="5" t="s">
        <v>5</v>
      </c>
      <c r="D7" s="29" t="s">
        <v>7</v>
      </c>
      <c r="E7" s="19">
        <v>250000</v>
      </c>
      <c r="F7" s="14">
        <f>E7/$E$9</f>
        <v>0.25</v>
      </c>
    </row>
    <row r="8" spans="1:6" ht="12.75" thickBot="1">
      <c r="A8" s="23">
        <v>440</v>
      </c>
      <c r="B8" s="2" t="s">
        <v>4</v>
      </c>
      <c r="C8" s="5" t="s">
        <v>5</v>
      </c>
      <c r="D8" s="29" t="s">
        <v>8</v>
      </c>
      <c r="E8" s="19">
        <v>0</v>
      </c>
      <c r="F8" s="14">
        <f>E8/$E$9</f>
        <v>0</v>
      </c>
    </row>
    <row r="9" spans="1:6" s="7" customFormat="1" ht="12">
      <c r="A9" s="24"/>
      <c r="C9" s="8"/>
      <c r="D9" s="31" t="s">
        <v>9</v>
      </c>
      <c r="E9" s="12">
        <f>SUM(E6:E8)</f>
        <v>1000000</v>
      </c>
      <c r="F9" s="15">
        <f>E9/$E$9</f>
        <v>1</v>
      </c>
    </row>
    <row r="10" spans="1:6" ht="12.75" thickBot="1">
      <c r="A10" s="22" t="s">
        <v>10</v>
      </c>
      <c r="E10" s="17"/>
      <c r="F10" s="14"/>
    </row>
    <row r="11" spans="1:6" ht="12.75" thickBot="1">
      <c r="A11" s="23">
        <v>510</v>
      </c>
      <c r="B11" s="2" t="s">
        <v>11</v>
      </c>
      <c r="C11" s="5" t="s">
        <v>12</v>
      </c>
      <c r="D11" s="30" t="s">
        <v>50</v>
      </c>
      <c r="E11" s="20">
        <v>100000</v>
      </c>
      <c r="F11" s="15">
        <f aca="true" t="shared" si="0" ref="F11:F19">E11/$E$9</f>
        <v>0.1</v>
      </c>
    </row>
    <row r="12" spans="1:6" ht="12.75" thickBot="1">
      <c r="A12" s="23">
        <v>530</v>
      </c>
      <c r="B12" s="2" t="s">
        <v>11</v>
      </c>
      <c r="C12" s="5" t="s">
        <v>12</v>
      </c>
      <c r="D12" s="29" t="s">
        <v>13</v>
      </c>
      <c r="E12" s="20">
        <v>275000</v>
      </c>
      <c r="F12" s="14">
        <f t="shared" si="0"/>
        <v>0.275</v>
      </c>
    </row>
    <row r="13" spans="1:6" ht="12.75" thickBot="1">
      <c r="A13" s="23">
        <v>535</v>
      </c>
      <c r="B13" s="2" t="s">
        <v>11</v>
      </c>
      <c r="C13" s="5" t="s">
        <v>12</v>
      </c>
      <c r="D13" s="29" t="s">
        <v>14</v>
      </c>
      <c r="E13" s="20">
        <v>125000</v>
      </c>
      <c r="F13" s="14">
        <f t="shared" si="0"/>
        <v>0.125</v>
      </c>
    </row>
    <row r="14" spans="1:6" ht="12.75" thickBot="1">
      <c r="A14" s="23">
        <v>540</v>
      </c>
      <c r="B14" s="2" t="s">
        <v>11</v>
      </c>
      <c r="C14" s="5" t="s">
        <v>12</v>
      </c>
      <c r="D14" s="29" t="s">
        <v>15</v>
      </c>
      <c r="E14" s="20">
        <v>0</v>
      </c>
      <c r="F14" s="14">
        <f t="shared" si="0"/>
        <v>0</v>
      </c>
    </row>
    <row r="15" spans="1:6" ht="12.75" thickBot="1">
      <c r="A15" s="23">
        <v>545</v>
      </c>
      <c r="B15" s="2" t="s">
        <v>11</v>
      </c>
      <c r="C15" s="5" t="s">
        <v>12</v>
      </c>
      <c r="D15" s="29" t="s">
        <v>15</v>
      </c>
      <c r="E15" s="20">
        <v>0</v>
      </c>
      <c r="F15" s="14">
        <f t="shared" si="0"/>
        <v>0</v>
      </c>
    </row>
    <row r="16" spans="1:6" ht="12.75" thickBot="1">
      <c r="A16" s="23">
        <v>550</v>
      </c>
      <c r="B16" s="2" t="s">
        <v>11</v>
      </c>
      <c r="C16" s="5" t="s">
        <v>12</v>
      </c>
      <c r="D16" s="29" t="s">
        <v>16</v>
      </c>
      <c r="E16" s="20">
        <v>0</v>
      </c>
      <c r="F16" s="14">
        <f t="shared" si="0"/>
        <v>0</v>
      </c>
    </row>
    <row r="17" spans="1:6" ht="12.75" thickBot="1">
      <c r="A17" s="23">
        <v>560</v>
      </c>
      <c r="B17" s="2" t="s">
        <v>11</v>
      </c>
      <c r="C17" s="5" t="s">
        <v>12</v>
      </c>
      <c r="D17" s="29" t="s">
        <v>51</v>
      </c>
      <c r="E17" s="20">
        <v>0</v>
      </c>
      <c r="F17" s="14">
        <f t="shared" si="0"/>
        <v>0</v>
      </c>
    </row>
    <row r="18" spans="1:6" s="7" customFormat="1" ht="12">
      <c r="A18" s="24"/>
      <c r="C18" s="8"/>
      <c r="D18" s="32" t="s">
        <v>17</v>
      </c>
      <c r="E18" s="13">
        <f>SUM(E11:E17)</f>
        <v>500000</v>
      </c>
      <c r="F18" s="15">
        <f t="shared" si="0"/>
        <v>0.5</v>
      </c>
    </row>
    <row r="19" spans="1:6" s="7" customFormat="1" ht="12">
      <c r="A19" s="24"/>
      <c r="C19" s="8"/>
      <c r="D19" s="32" t="s">
        <v>18</v>
      </c>
      <c r="E19" s="13">
        <f>SUM(E9-E18)</f>
        <v>500000</v>
      </c>
      <c r="F19" s="15">
        <f t="shared" si="0"/>
        <v>0.5</v>
      </c>
    </row>
    <row r="20" spans="1:6" ht="12">
      <c r="A20" s="23"/>
      <c r="C20" s="5"/>
      <c r="E20" s="17"/>
      <c r="F20" s="14"/>
    </row>
    <row r="21" spans="1:6" ht="12.75" thickBot="1">
      <c r="A21" s="22" t="s">
        <v>19</v>
      </c>
      <c r="E21" s="17"/>
      <c r="F21" s="14"/>
    </row>
    <row r="22" spans="1:6" ht="12.75" thickBot="1">
      <c r="A22" s="25" t="s">
        <v>52</v>
      </c>
      <c r="B22" s="2" t="s">
        <v>20</v>
      </c>
      <c r="C22" s="5" t="s">
        <v>12</v>
      </c>
      <c r="D22" s="30" t="s">
        <v>53</v>
      </c>
      <c r="E22" s="20">
        <v>110000</v>
      </c>
      <c r="F22" s="14">
        <f>E22/$E$9</f>
        <v>0.11</v>
      </c>
    </row>
    <row r="23" spans="1:6" ht="12.75" thickBot="1">
      <c r="A23" s="25" t="s">
        <v>54</v>
      </c>
      <c r="B23" s="2" t="s">
        <v>20</v>
      </c>
      <c r="C23" s="5" t="s">
        <v>12</v>
      </c>
      <c r="D23" s="30" t="s">
        <v>55</v>
      </c>
      <c r="E23" s="20">
        <v>40000</v>
      </c>
      <c r="F23" s="14">
        <f aca="true" t="shared" si="1" ref="F23:F56">E23/$E$9</f>
        <v>0.04</v>
      </c>
    </row>
    <row r="24" spans="1:6" ht="13.5" thickBot="1">
      <c r="A24" s="60">
        <v>620</v>
      </c>
      <c r="B24" s="2" t="s">
        <v>20</v>
      </c>
      <c r="C24" s="5" t="s">
        <v>12</v>
      </c>
      <c r="D24" s="51" t="s">
        <v>21</v>
      </c>
      <c r="E24" s="20">
        <v>24000</v>
      </c>
      <c r="F24" s="14">
        <f t="shared" si="1"/>
        <v>0.024</v>
      </c>
    </row>
    <row r="25" spans="1:6" ht="13.5" thickBot="1">
      <c r="A25" s="60">
        <v>622</v>
      </c>
      <c r="B25" s="2" t="s">
        <v>20</v>
      </c>
      <c r="C25" s="5" t="s">
        <v>12</v>
      </c>
      <c r="D25" s="51" t="s">
        <v>56</v>
      </c>
      <c r="E25" s="20">
        <v>5000</v>
      </c>
      <c r="F25" s="14">
        <f t="shared" si="1"/>
        <v>0.005</v>
      </c>
    </row>
    <row r="26" spans="1:6" ht="13.5" thickBot="1">
      <c r="A26" s="60">
        <v>624</v>
      </c>
      <c r="B26" s="2" t="s">
        <v>20</v>
      </c>
      <c r="C26" s="5" t="s">
        <v>12</v>
      </c>
      <c r="D26" s="51" t="s">
        <v>23</v>
      </c>
      <c r="E26" s="20">
        <v>1200</v>
      </c>
      <c r="F26" s="14">
        <f t="shared" si="1"/>
        <v>0.0012</v>
      </c>
    </row>
    <row r="27" spans="1:6" ht="13.5" thickBot="1">
      <c r="A27" s="60">
        <v>626</v>
      </c>
      <c r="B27" s="2" t="s">
        <v>20</v>
      </c>
      <c r="C27" s="5" t="s">
        <v>12</v>
      </c>
      <c r="D27" s="51" t="s">
        <v>22</v>
      </c>
      <c r="E27" s="20">
        <v>2500</v>
      </c>
      <c r="F27" s="14">
        <f t="shared" si="1"/>
        <v>0.0025</v>
      </c>
    </row>
    <row r="28" spans="1:6" ht="13.5" thickBot="1">
      <c r="A28" s="61">
        <v>628</v>
      </c>
      <c r="B28" s="2" t="s">
        <v>20</v>
      </c>
      <c r="C28" s="5" t="s">
        <v>12</v>
      </c>
      <c r="D28" s="51" t="s">
        <v>27</v>
      </c>
      <c r="E28" s="20">
        <v>5000</v>
      </c>
      <c r="F28" s="14">
        <f t="shared" si="1"/>
        <v>0.005</v>
      </c>
    </row>
    <row r="29" spans="1:6" ht="13.5" thickBot="1">
      <c r="A29" s="60">
        <v>630</v>
      </c>
      <c r="B29" s="2" t="s">
        <v>20</v>
      </c>
      <c r="C29" s="5" t="s">
        <v>12</v>
      </c>
      <c r="D29" s="51" t="s">
        <v>57</v>
      </c>
      <c r="E29" s="20">
        <v>6000</v>
      </c>
      <c r="F29" s="14">
        <f t="shared" si="1"/>
        <v>0.006</v>
      </c>
    </row>
    <row r="30" spans="1:6" ht="13.5" thickBot="1">
      <c r="A30" s="60">
        <v>632</v>
      </c>
      <c r="B30" s="2" t="s">
        <v>20</v>
      </c>
      <c r="C30" s="5" t="s">
        <v>12</v>
      </c>
      <c r="D30" s="51" t="s">
        <v>58</v>
      </c>
      <c r="E30" s="20">
        <v>1000</v>
      </c>
      <c r="F30" s="14">
        <f>E30/$E$9</f>
        <v>0.001</v>
      </c>
    </row>
    <row r="31" spans="1:6" ht="13.5" thickBot="1">
      <c r="A31" s="60">
        <v>634</v>
      </c>
      <c r="B31" s="2" t="s">
        <v>20</v>
      </c>
      <c r="C31" s="5" t="s">
        <v>12</v>
      </c>
      <c r="D31" s="51" t="s">
        <v>59</v>
      </c>
      <c r="E31" s="20">
        <v>500</v>
      </c>
      <c r="F31" s="14">
        <f t="shared" si="1"/>
        <v>0.0005</v>
      </c>
    </row>
    <row r="32" spans="1:6" ht="13.5" thickBot="1">
      <c r="A32" s="60">
        <v>636</v>
      </c>
      <c r="B32" s="2" t="s">
        <v>20</v>
      </c>
      <c r="C32" s="5" t="s">
        <v>12</v>
      </c>
      <c r="D32" s="51" t="s">
        <v>25</v>
      </c>
      <c r="E32" s="20">
        <v>250</v>
      </c>
      <c r="F32" s="14">
        <f t="shared" si="1"/>
        <v>0.00025</v>
      </c>
    </row>
    <row r="33" spans="1:6" ht="13.5" thickBot="1">
      <c r="A33" s="60">
        <v>638</v>
      </c>
      <c r="B33" s="2" t="s">
        <v>20</v>
      </c>
      <c r="C33" s="5" t="s">
        <v>12</v>
      </c>
      <c r="D33" s="51" t="s">
        <v>24</v>
      </c>
      <c r="E33" s="20">
        <v>600</v>
      </c>
      <c r="F33" s="14">
        <f t="shared" si="1"/>
        <v>0.0006</v>
      </c>
    </row>
    <row r="34" spans="1:6" ht="13.5" thickBot="1">
      <c r="A34" s="60">
        <v>640</v>
      </c>
      <c r="B34" s="2" t="s">
        <v>20</v>
      </c>
      <c r="C34" s="5" t="s">
        <v>12</v>
      </c>
      <c r="D34" s="51" t="s">
        <v>60</v>
      </c>
      <c r="E34" s="20">
        <v>600</v>
      </c>
      <c r="F34" s="14">
        <f t="shared" si="1"/>
        <v>0.0006</v>
      </c>
    </row>
    <row r="35" spans="1:6" ht="13.5" thickBot="1">
      <c r="A35" s="60">
        <v>642</v>
      </c>
      <c r="B35" s="2" t="s">
        <v>20</v>
      </c>
      <c r="C35" s="5" t="s">
        <v>12</v>
      </c>
      <c r="D35" s="51" t="s">
        <v>61</v>
      </c>
      <c r="E35" s="20">
        <v>2000</v>
      </c>
      <c r="F35" s="14">
        <f t="shared" si="1"/>
        <v>0.002</v>
      </c>
    </row>
    <row r="36" spans="1:6" s="3" customFormat="1" ht="13.5" thickBot="1">
      <c r="A36" s="61">
        <v>644</v>
      </c>
      <c r="B36" s="3" t="s">
        <v>20</v>
      </c>
      <c r="C36" s="10" t="s">
        <v>12</v>
      </c>
      <c r="D36" s="51" t="s">
        <v>62</v>
      </c>
      <c r="E36" s="20">
        <v>1500</v>
      </c>
      <c r="F36" s="16">
        <f t="shared" si="1"/>
        <v>0.0015</v>
      </c>
    </row>
    <row r="37" spans="1:6" ht="13.5" thickBot="1">
      <c r="A37" s="60">
        <v>646</v>
      </c>
      <c r="B37" s="2" t="s">
        <v>20</v>
      </c>
      <c r="C37" s="5" t="s">
        <v>12</v>
      </c>
      <c r="D37" s="51" t="s">
        <v>63</v>
      </c>
      <c r="E37" s="20">
        <v>750</v>
      </c>
      <c r="F37" s="14">
        <f t="shared" si="1"/>
        <v>0.00075</v>
      </c>
    </row>
    <row r="38" spans="1:6" ht="13.5" thickBot="1">
      <c r="A38" s="60">
        <v>648</v>
      </c>
      <c r="B38" s="2" t="s">
        <v>20</v>
      </c>
      <c r="C38" s="5" t="s">
        <v>12</v>
      </c>
      <c r="D38" s="51" t="s">
        <v>64</v>
      </c>
      <c r="E38" s="20">
        <v>6000</v>
      </c>
      <c r="F38" s="14">
        <f t="shared" si="1"/>
        <v>0.006</v>
      </c>
    </row>
    <row r="39" spans="1:6" ht="13.5" thickBot="1">
      <c r="A39" s="60">
        <v>650</v>
      </c>
      <c r="B39" s="2" t="s">
        <v>20</v>
      </c>
      <c r="C39" s="5" t="s">
        <v>12</v>
      </c>
      <c r="D39" s="51" t="s">
        <v>65</v>
      </c>
      <c r="E39" s="20">
        <v>6000</v>
      </c>
      <c r="F39" s="14">
        <f t="shared" si="1"/>
        <v>0.006</v>
      </c>
    </row>
    <row r="40" spans="1:6" ht="13.5" thickBot="1">
      <c r="A40" s="60">
        <v>660</v>
      </c>
      <c r="B40" s="2" t="s">
        <v>20</v>
      </c>
      <c r="C40" s="5" t="s">
        <v>12</v>
      </c>
      <c r="D40" s="51" t="s">
        <v>66</v>
      </c>
      <c r="E40" s="20">
        <v>50000</v>
      </c>
      <c r="F40" s="14">
        <f t="shared" si="1"/>
        <v>0.05</v>
      </c>
    </row>
    <row r="41" spans="1:6" ht="13.5" thickBot="1">
      <c r="A41" s="60">
        <v>662</v>
      </c>
      <c r="B41" s="2" t="s">
        <v>20</v>
      </c>
      <c r="C41" s="5" t="s">
        <v>12</v>
      </c>
      <c r="D41" s="51" t="s">
        <v>67</v>
      </c>
      <c r="E41" s="20">
        <v>12000</v>
      </c>
      <c r="F41" s="14">
        <f t="shared" si="1"/>
        <v>0.012</v>
      </c>
    </row>
    <row r="42" spans="1:6" ht="13.5" thickBot="1">
      <c r="A42" s="60">
        <v>664</v>
      </c>
      <c r="B42" s="2" t="s">
        <v>20</v>
      </c>
      <c r="C42" s="5" t="s">
        <v>12</v>
      </c>
      <c r="D42" s="51" t="s">
        <v>68</v>
      </c>
      <c r="E42" s="20">
        <v>3000</v>
      </c>
      <c r="F42" s="14">
        <f t="shared" si="1"/>
        <v>0.003</v>
      </c>
    </row>
    <row r="43" spans="1:6" ht="13.5" thickBot="1">
      <c r="A43" s="61">
        <v>680</v>
      </c>
      <c r="B43" s="2" t="s">
        <v>20</v>
      </c>
      <c r="C43" s="5" t="s">
        <v>12</v>
      </c>
      <c r="D43" s="51" t="s">
        <v>28</v>
      </c>
      <c r="E43" s="20">
        <v>7500</v>
      </c>
      <c r="F43" s="14">
        <f t="shared" si="1"/>
        <v>0.0075</v>
      </c>
    </row>
    <row r="44" spans="1:6" ht="13.5" thickBot="1">
      <c r="A44" s="60">
        <v>682</v>
      </c>
      <c r="B44" s="2" t="s">
        <v>20</v>
      </c>
      <c r="C44" s="5" t="s">
        <v>12</v>
      </c>
      <c r="D44" s="51" t="s">
        <v>29</v>
      </c>
      <c r="E44" s="20">
        <v>3000</v>
      </c>
      <c r="F44" s="14">
        <f t="shared" si="1"/>
        <v>0.003</v>
      </c>
    </row>
    <row r="45" spans="1:6" ht="13.5" thickBot="1">
      <c r="A45" s="60">
        <v>684</v>
      </c>
      <c r="B45" s="2" t="s">
        <v>20</v>
      </c>
      <c r="C45" s="5" t="s">
        <v>12</v>
      </c>
      <c r="D45" s="51" t="s">
        <v>26</v>
      </c>
      <c r="E45" s="20">
        <v>500</v>
      </c>
      <c r="F45" s="14">
        <f t="shared" si="1"/>
        <v>0.0005</v>
      </c>
    </row>
    <row r="46" spans="1:6" ht="13.5" thickBot="1">
      <c r="A46" s="60">
        <v>686</v>
      </c>
      <c r="B46" s="2" t="s">
        <v>20</v>
      </c>
      <c r="C46" s="5" t="s">
        <v>12</v>
      </c>
      <c r="D46" s="51" t="s">
        <v>69</v>
      </c>
      <c r="E46" s="20">
        <v>1200</v>
      </c>
      <c r="F46" s="14">
        <f t="shared" si="1"/>
        <v>0.0012</v>
      </c>
    </row>
    <row r="47" spans="1:6" ht="13.5" thickBot="1">
      <c r="A47" s="60">
        <v>688</v>
      </c>
      <c r="B47" s="2" t="s">
        <v>20</v>
      </c>
      <c r="C47" s="5" t="s">
        <v>12</v>
      </c>
      <c r="D47" s="51" t="s">
        <v>70</v>
      </c>
      <c r="E47" s="20">
        <v>3000</v>
      </c>
      <c r="F47" s="14">
        <f t="shared" si="1"/>
        <v>0.003</v>
      </c>
    </row>
    <row r="48" spans="1:6" ht="13.5" thickBot="1">
      <c r="A48" s="60">
        <v>670</v>
      </c>
      <c r="B48" s="2" t="s">
        <v>20</v>
      </c>
      <c r="C48" s="5" t="s">
        <v>12</v>
      </c>
      <c r="D48" s="51" t="s">
        <v>71</v>
      </c>
      <c r="E48" s="20">
        <v>250</v>
      </c>
      <c r="F48" s="14">
        <f t="shared" si="1"/>
        <v>0.00025</v>
      </c>
    </row>
    <row r="49" spans="1:6" ht="13.5" thickBot="1">
      <c r="A49" s="60">
        <v>672</v>
      </c>
      <c r="B49" s="2" t="s">
        <v>20</v>
      </c>
      <c r="C49" s="5" t="s">
        <v>12</v>
      </c>
      <c r="D49" s="51" t="s">
        <v>72</v>
      </c>
      <c r="E49" s="20">
        <v>3000</v>
      </c>
      <c r="F49" s="14">
        <f t="shared" si="1"/>
        <v>0.003</v>
      </c>
    </row>
    <row r="50" spans="1:6" ht="13.5" thickBot="1">
      <c r="A50" s="61">
        <v>710</v>
      </c>
      <c r="B50" s="2" t="s">
        <v>20</v>
      </c>
      <c r="C50" s="5" t="s">
        <v>12</v>
      </c>
      <c r="D50" s="51" t="s">
        <v>73</v>
      </c>
      <c r="E50" s="20">
        <v>3600</v>
      </c>
      <c r="F50" s="14">
        <f t="shared" si="1"/>
        <v>0.0036</v>
      </c>
    </row>
    <row r="51" spans="1:6" ht="13.5" thickBot="1">
      <c r="A51" s="60">
        <v>720</v>
      </c>
      <c r="B51" s="2" t="s">
        <v>20</v>
      </c>
      <c r="C51" s="5" t="s">
        <v>12</v>
      </c>
      <c r="D51" s="51" t="s">
        <v>74</v>
      </c>
      <c r="E51" s="20">
        <v>1200</v>
      </c>
      <c r="F51" s="14">
        <f t="shared" si="1"/>
        <v>0.0012</v>
      </c>
    </row>
    <row r="52" spans="1:6" ht="13.5" thickBot="1">
      <c r="A52" s="60">
        <v>730</v>
      </c>
      <c r="B52" s="2" t="s">
        <v>20</v>
      </c>
      <c r="C52" s="5" t="s">
        <v>12</v>
      </c>
      <c r="D52" s="51" t="s">
        <v>75</v>
      </c>
      <c r="E52" s="20">
        <v>400</v>
      </c>
      <c r="F52" s="14">
        <f t="shared" si="1"/>
        <v>0.0004</v>
      </c>
    </row>
    <row r="53" spans="1:6" ht="12.75" thickBot="1">
      <c r="A53" s="26"/>
      <c r="B53" s="2" t="s">
        <v>20</v>
      </c>
      <c r="C53" s="5" t="s">
        <v>12</v>
      </c>
      <c r="D53" s="29" t="s">
        <v>37</v>
      </c>
      <c r="E53" s="20">
        <v>2500</v>
      </c>
      <c r="F53" s="14">
        <f t="shared" si="1"/>
        <v>0.0025</v>
      </c>
    </row>
    <row r="54" spans="1:6" ht="12">
      <c r="A54" s="27"/>
      <c r="C54" s="5"/>
      <c r="D54" s="34" t="s">
        <v>30</v>
      </c>
      <c r="E54" s="13">
        <f>SUM(E22:E53)</f>
        <v>304050</v>
      </c>
      <c r="F54" s="15">
        <f t="shared" si="1"/>
        <v>0.30405</v>
      </c>
    </row>
    <row r="55" spans="1:6" ht="12">
      <c r="A55" s="23"/>
      <c r="C55" s="5"/>
      <c r="D55" s="34" t="s">
        <v>38</v>
      </c>
      <c r="E55" s="13">
        <f>E54+E18</f>
        <v>804050</v>
      </c>
      <c r="F55" s="15">
        <f t="shared" si="1"/>
        <v>0.80405</v>
      </c>
    </row>
    <row r="56" spans="1:6" s="9" customFormat="1" ht="12">
      <c r="A56" s="28"/>
      <c r="B56" s="7"/>
      <c r="C56" s="7"/>
      <c r="D56" s="32" t="s">
        <v>31</v>
      </c>
      <c r="E56" s="13">
        <f>E9-E55</f>
        <v>195950</v>
      </c>
      <c r="F56" s="15">
        <f t="shared" si="1"/>
        <v>0.19595</v>
      </c>
    </row>
  </sheetData>
  <sheetProtection sheet="1" objects="1" scenarios="1"/>
  <printOptions horizontalCentered="1" verticalCentered="1"/>
  <pageMargins left="0" right="0" top="0" bottom="0" header="0.5" footer="0.5"/>
  <pageSetup fitToHeight="1" fitToWidth="1" horizontalDpi="300" verticalDpi="300" orientation="landscape" scale="6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I42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9.140625" style="47" customWidth="1"/>
    <col min="2" max="2" width="45.8515625" style="46" customWidth="1"/>
    <col min="3" max="3" width="11.57421875" style="47" customWidth="1"/>
    <col min="4" max="4" width="20.8515625" style="47" customWidth="1"/>
    <col min="5" max="14" width="9.140625" style="47" customWidth="1"/>
    <col min="15" max="15" width="15.140625" style="47" bestFit="1" customWidth="1"/>
    <col min="16" max="16384" width="9.140625" style="47" customWidth="1"/>
  </cols>
  <sheetData>
    <row r="1" ht="12.75">
      <c r="A1" s="11" t="s">
        <v>49</v>
      </c>
    </row>
    <row r="2" ht="12.75">
      <c r="A2" s="11"/>
    </row>
    <row r="3" spans="1:9" ht="12.75">
      <c r="A3" s="67"/>
      <c r="B3" s="68" t="s">
        <v>76</v>
      </c>
      <c r="C3" s="67"/>
      <c r="D3" s="67"/>
      <c r="E3" s="67"/>
      <c r="F3" s="67"/>
      <c r="G3" s="67"/>
      <c r="H3" s="67"/>
      <c r="I3" s="67"/>
    </row>
    <row r="4" ht="13.5" thickBot="1"/>
    <row r="5" spans="2:3" ht="13.5" thickBot="1">
      <c r="B5" s="46" t="s">
        <v>81</v>
      </c>
      <c r="C5" s="62">
        <v>120000</v>
      </c>
    </row>
    <row r="6" ht="12.75">
      <c r="C6" s="49"/>
    </row>
    <row r="7" ht="12.75">
      <c r="D7" s="50"/>
    </row>
    <row r="8" spans="2:4" ht="13.5" thickBot="1">
      <c r="B8" s="46" t="s">
        <v>77</v>
      </c>
      <c r="D8" s="63">
        <f>(BUDGET!E11+BUDGET!E12)/'KEY #''s'!C5</f>
        <v>3.125</v>
      </c>
    </row>
    <row r="9" spans="2:6" ht="13.5" thickBot="1">
      <c r="B9" s="46" t="s">
        <v>78</v>
      </c>
      <c r="D9" s="63">
        <f>((BUDGET!E11+BUDGET!E12)+(BUDGET!E54*'KEY #''s'!E9))/'KEY #''s'!C5</f>
        <v>5.0253125</v>
      </c>
      <c r="E9" s="65">
        <v>0.75</v>
      </c>
      <c r="F9" s="47" t="s">
        <v>79</v>
      </c>
    </row>
    <row r="10" spans="2:7" ht="13.5" thickBot="1">
      <c r="B10" s="46" t="s">
        <v>87</v>
      </c>
      <c r="D10" s="54">
        <f>C5*D9</f>
        <v>603037.5</v>
      </c>
      <c r="G10" s="47" t="s">
        <v>80</v>
      </c>
    </row>
    <row r="11" spans="2:6" ht="13.5" thickBot="1">
      <c r="B11" s="46" t="s">
        <v>88</v>
      </c>
      <c r="D11" s="64">
        <f>D9/(100%-E11)</f>
        <v>7.73125</v>
      </c>
      <c r="E11" s="65">
        <v>0.35</v>
      </c>
      <c r="F11" s="47" t="s">
        <v>89</v>
      </c>
    </row>
    <row r="12" ht="12.75">
      <c r="D12" s="54"/>
    </row>
    <row r="13" ht="12.75">
      <c r="D13" s="54"/>
    </row>
    <row r="14" ht="12.75">
      <c r="D14" s="54"/>
    </row>
    <row r="15" spans="1:2" ht="12.75">
      <c r="A15" s="11" t="s">
        <v>82</v>
      </c>
      <c r="B15" s="58"/>
    </row>
    <row r="16" spans="7:9" ht="12.75">
      <c r="G16" s="51"/>
      <c r="H16" s="51"/>
      <c r="I16" s="51"/>
    </row>
    <row r="17" spans="2:9" ht="12.75">
      <c r="B17" s="48" t="s">
        <v>83</v>
      </c>
      <c r="C17" s="51"/>
      <c r="D17" s="52">
        <f>BUDGET!E6</f>
        <v>750000</v>
      </c>
      <c r="G17" s="51"/>
      <c r="H17" s="51"/>
      <c r="I17" s="51"/>
    </row>
    <row r="18" spans="2:9" ht="13.5" thickBot="1">
      <c r="B18" s="48" t="s">
        <v>84</v>
      </c>
      <c r="C18" s="51"/>
      <c r="D18" s="53">
        <f>D17/12</f>
        <v>62500</v>
      </c>
      <c r="E18" s="51"/>
      <c r="F18" s="51"/>
      <c r="G18" s="51"/>
      <c r="H18" s="51"/>
      <c r="I18" s="51"/>
    </row>
    <row r="19" spans="2:9" ht="13.5" thickBot="1">
      <c r="B19" s="48" t="s">
        <v>85</v>
      </c>
      <c r="C19" s="57">
        <v>100000</v>
      </c>
      <c r="D19" s="53"/>
      <c r="E19" s="51"/>
      <c r="F19" s="51"/>
      <c r="G19" s="51"/>
      <c r="H19" s="51"/>
      <c r="I19" s="51"/>
    </row>
    <row r="20" spans="2:9" ht="12.75">
      <c r="B20" s="48" t="s">
        <v>86</v>
      </c>
      <c r="C20" s="51"/>
      <c r="D20" s="66">
        <f>C19*D11</f>
        <v>773125</v>
      </c>
      <c r="E20" s="51"/>
      <c r="F20" s="51"/>
      <c r="G20" s="51"/>
      <c r="H20" s="51"/>
      <c r="I20" s="51"/>
    </row>
    <row r="21" ht="12.75"/>
    <row r="25" spans="1:9" ht="12.75">
      <c r="A25" s="67"/>
      <c r="B25" s="68" t="s">
        <v>102</v>
      </c>
      <c r="C25" s="67"/>
      <c r="D25" s="67"/>
      <c r="E25" s="67"/>
      <c r="F25" s="67"/>
      <c r="G25" s="67"/>
      <c r="H25" s="67"/>
      <c r="I25" s="67"/>
    </row>
    <row r="26" ht="13.5" thickBot="1"/>
    <row r="27" spans="2:3" ht="13.5" thickBot="1">
      <c r="B27" s="46" t="s">
        <v>100</v>
      </c>
      <c r="C27" s="62">
        <v>100000</v>
      </c>
    </row>
    <row r="28" ht="12.75">
      <c r="C28" s="49"/>
    </row>
    <row r="29" ht="12.75">
      <c r="D29" s="50"/>
    </row>
    <row r="30" spans="2:4" ht="13.5" thickBot="1">
      <c r="B30" s="46" t="s">
        <v>90</v>
      </c>
      <c r="D30" s="63">
        <f>BUDGET!E13/'KEY #''s'!C27</f>
        <v>1.25</v>
      </c>
    </row>
    <row r="31" spans="2:6" ht="13.5" thickBot="1">
      <c r="B31" s="46" t="s">
        <v>91</v>
      </c>
      <c r="D31" s="63">
        <f>(BUDGET!E13+(BUDGET!E54*'KEY #''s'!E31))/'KEY #''s'!C27</f>
        <v>2.010125</v>
      </c>
      <c r="E31" s="65">
        <v>0.25</v>
      </c>
      <c r="F31" s="47" t="s">
        <v>79</v>
      </c>
    </row>
    <row r="32" spans="2:7" ht="13.5" thickBot="1">
      <c r="B32" s="46" t="s">
        <v>92</v>
      </c>
      <c r="D32" s="54">
        <f>C27*D31</f>
        <v>201012.5</v>
      </c>
      <c r="G32" s="47" t="s">
        <v>93</v>
      </c>
    </row>
    <row r="33" spans="2:6" ht="13.5" thickBot="1">
      <c r="B33" s="46" t="s">
        <v>94</v>
      </c>
      <c r="D33" s="64">
        <f>D31/(100%-E33)</f>
        <v>3.0925</v>
      </c>
      <c r="E33" s="65">
        <v>0.35</v>
      </c>
      <c r="F33" s="47" t="s">
        <v>95</v>
      </c>
    </row>
    <row r="34" ht="12.75">
      <c r="D34" s="54"/>
    </row>
    <row r="35" ht="12.75">
      <c r="D35" s="54"/>
    </row>
    <row r="36" ht="12.75">
      <c r="D36" s="54"/>
    </row>
    <row r="37" spans="1:2" ht="12.75">
      <c r="A37" s="11" t="s">
        <v>96</v>
      </c>
      <c r="B37" s="58"/>
    </row>
    <row r="38" spans="7:9" ht="12.75">
      <c r="G38" s="51"/>
      <c r="H38" s="51"/>
      <c r="I38" s="51"/>
    </row>
    <row r="39" spans="2:9" ht="12.75">
      <c r="B39" s="48" t="s">
        <v>97</v>
      </c>
      <c r="C39" s="51"/>
      <c r="D39" s="52">
        <f>BUDGET!E7</f>
        <v>250000</v>
      </c>
      <c r="G39" s="51"/>
      <c r="H39" s="51"/>
      <c r="I39" s="51"/>
    </row>
    <row r="40" spans="2:9" ht="13.5" thickBot="1">
      <c r="B40" s="48" t="s">
        <v>98</v>
      </c>
      <c r="C40" s="51"/>
      <c r="D40" s="53">
        <f>D39/12</f>
        <v>20833.333333333332</v>
      </c>
      <c r="E40" s="51"/>
      <c r="F40" s="51"/>
      <c r="G40" s="51"/>
      <c r="H40" s="51"/>
      <c r="I40" s="51"/>
    </row>
    <row r="41" spans="2:9" ht="13.5" thickBot="1">
      <c r="B41" s="48" t="s">
        <v>101</v>
      </c>
      <c r="C41" s="57">
        <v>8000</v>
      </c>
      <c r="D41" s="53"/>
      <c r="E41" s="51"/>
      <c r="F41" s="51"/>
      <c r="G41" s="51"/>
      <c r="H41" s="51"/>
      <c r="I41" s="51"/>
    </row>
    <row r="42" spans="2:9" ht="12.75">
      <c r="B42" s="48" t="s">
        <v>99</v>
      </c>
      <c r="C42" s="51"/>
      <c r="D42" s="66">
        <f>C41*D33</f>
        <v>24740</v>
      </c>
      <c r="E42" s="51"/>
      <c r="F42" s="51"/>
      <c r="G42" s="51"/>
      <c r="H42" s="51"/>
      <c r="I42" s="51"/>
    </row>
  </sheetData>
  <sheetProtection sheet="1" objects="1" scenarios="1"/>
  <printOptions/>
  <pageMargins left="0.75" right="0.75" top="1" bottom="1" header="0.5" footer="0.5"/>
  <pageSetup horizontalDpi="300" verticalDpi="3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Shauna</dc:creator>
  <cp:keywords/>
  <dc:description/>
  <cp:lastModifiedBy>Ellen Rohr</cp:lastModifiedBy>
  <cp:lastPrinted>2004-08-02T21:23:15Z</cp:lastPrinted>
  <dcterms:created xsi:type="dcterms:W3CDTF">2004-05-14T17:53:16Z</dcterms:created>
  <dcterms:modified xsi:type="dcterms:W3CDTF">2014-03-25T12:37:19Z</dcterms:modified>
  <cp:category/>
  <cp:version/>
  <cp:contentType/>
  <cp:contentStatus/>
</cp:coreProperties>
</file>