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autoCompressPictures="0"/>
  <bookViews>
    <workbookView xWindow="120" yWindow="140" windowWidth="17240" windowHeight="7940"/>
  </bookViews>
  <sheets>
    <sheet name="BS IS and CF Stmts" sheetId="2" r:id="rId1"/>
    <sheet name="Cash Basis P&amp;L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3" l="1"/>
  <c r="G5" i="3"/>
  <c r="R11" i="2"/>
  <c r="R15" i="2"/>
  <c r="K11" i="2"/>
  <c r="R17" i="2"/>
  <c r="R19" i="2"/>
  <c r="K30" i="2"/>
  <c r="R23" i="2"/>
  <c r="R25" i="2"/>
  <c r="R27" i="2"/>
  <c r="G50" i="2"/>
  <c r="G56" i="2"/>
  <c r="G58" i="2"/>
  <c r="G75" i="2"/>
  <c r="G77" i="2"/>
  <c r="G81" i="2"/>
  <c r="G83" i="2"/>
  <c r="G85" i="2"/>
  <c r="P11" i="2"/>
  <c r="P13" i="2"/>
  <c r="K10" i="2"/>
  <c r="P15" i="2"/>
  <c r="K25" i="2"/>
  <c r="P17" i="2"/>
  <c r="P19" i="2"/>
  <c r="P23" i="2"/>
  <c r="P25" i="2"/>
  <c r="P27" i="2"/>
  <c r="P29" i="2"/>
  <c r="P28" i="2"/>
  <c r="R7" i="2"/>
  <c r="I37" i="3"/>
  <c r="I39" i="3"/>
  <c r="E37" i="3"/>
  <c r="G37" i="3"/>
  <c r="G39" i="3"/>
  <c r="G36" i="3"/>
  <c r="I20" i="3"/>
  <c r="I31" i="3"/>
  <c r="K36" i="2"/>
  <c r="K37" i="2"/>
  <c r="K35" i="2"/>
  <c r="K16" i="2"/>
  <c r="K15" i="2"/>
  <c r="K31" i="2"/>
  <c r="K9" i="2"/>
  <c r="G21" i="3"/>
  <c r="G22" i="3"/>
  <c r="G23" i="3"/>
  <c r="G24" i="3"/>
  <c r="G25" i="3"/>
  <c r="G26" i="3"/>
  <c r="G27" i="3"/>
  <c r="G28" i="3"/>
  <c r="G29" i="3"/>
  <c r="G30" i="3"/>
  <c r="G19" i="3"/>
  <c r="G18" i="3"/>
  <c r="G17" i="3"/>
  <c r="G11" i="3"/>
  <c r="G10" i="3"/>
  <c r="I9" i="3"/>
  <c r="G9" i="3"/>
  <c r="I6" i="3"/>
  <c r="E39" i="3"/>
  <c r="E31" i="3"/>
  <c r="E12" i="3"/>
  <c r="E6" i="3"/>
  <c r="G38" i="2"/>
  <c r="G31" i="2"/>
  <c r="G32" i="2"/>
  <c r="G17" i="2"/>
  <c r="G12" i="2"/>
  <c r="I31" i="2"/>
  <c r="I38" i="2"/>
  <c r="I26" i="2"/>
  <c r="I27" i="2"/>
  <c r="I17" i="2"/>
  <c r="I12" i="2"/>
  <c r="K38" i="2"/>
  <c r="I32" i="2"/>
  <c r="I40" i="2"/>
  <c r="K12" i="2"/>
  <c r="K17" i="2"/>
  <c r="G40" i="2"/>
  <c r="I19" i="2"/>
  <c r="K26" i="2"/>
  <c r="K27" i="2"/>
  <c r="K32" i="2"/>
  <c r="K40" i="2"/>
  <c r="G19" i="2"/>
  <c r="G12" i="3"/>
  <c r="G31" i="3"/>
  <c r="E14" i="3"/>
  <c r="E33" i="3"/>
  <c r="E41" i="3"/>
  <c r="I12" i="3"/>
  <c r="I14" i="3"/>
  <c r="I33" i="3"/>
  <c r="I41" i="3"/>
  <c r="K19" i="2"/>
  <c r="G6" i="3"/>
  <c r="G14" i="3"/>
  <c r="G33" i="3"/>
  <c r="G41" i="3"/>
  <c r="R29" i="2"/>
</calcChain>
</file>

<file path=xl/sharedStrings.xml><?xml version="1.0" encoding="utf-8"?>
<sst xmlns="http://schemas.openxmlformats.org/spreadsheetml/2006/main" count="134" uniqueCount="91">
  <si>
    <t>Current Assets</t>
  </si>
  <si>
    <t>Other Current Assets</t>
  </si>
  <si>
    <t>Cash</t>
  </si>
  <si>
    <t>Accounts Receivable</t>
  </si>
  <si>
    <t xml:space="preserve">Inventory </t>
  </si>
  <si>
    <t>Total Other Current Assets</t>
  </si>
  <si>
    <t>Fixed Assets</t>
  </si>
  <si>
    <t>Truck - Original Cost</t>
  </si>
  <si>
    <t>Truck - Accumulated Depreciation</t>
  </si>
  <si>
    <t>Total Fixed Assets</t>
  </si>
  <si>
    <t>Total Assets</t>
  </si>
  <si>
    <t xml:space="preserve">Liabilities &amp; Equity </t>
  </si>
  <si>
    <t>Liabilities</t>
  </si>
  <si>
    <t>Assets</t>
  </si>
  <si>
    <t>Current Liabilities</t>
  </si>
  <si>
    <t>Accounts Payable</t>
  </si>
  <si>
    <t>Total Current Liabilities</t>
  </si>
  <si>
    <t xml:space="preserve">   Other Current Liabilities</t>
  </si>
  <si>
    <t xml:space="preserve">   Total Other Current Liabilities</t>
  </si>
  <si>
    <t>Long Term Liabilities</t>
  </si>
  <si>
    <t>Note Payable Truck Loan</t>
  </si>
  <si>
    <t>Total Liabilities</t>
  </si>
  <si>
    <t xml:space="preserve">Equity </t>
  </si>
  <si>
    <t>Paid In Capital</t>
  </si>
  <si>
    <t>Retained Earnings</t>
  </si>
  <si>
    <t>Net Income</t>
  </si>
  <si>
    <t>Total Equity</t>
  </si>
  <si>
    <t xml:space="preserve">Total Liabilities &amp; Equity </t>
  </si>
  <si>
    <t>Year 1</t>
  </si>
  <si>
    <t>Year 2</t>
  </si>
  <si>
    <t>Eagle Plumbing</t>
  </si>
  <si>
    <t xml:space="preserve">Statement of Cash Flows </t>
  </si>
  <si>
    <t xml:space="preserve">Direct </t>
  </si>
  <si>
    <t>Indirect</t>
  </si>
  <si>
    <t xml:space="preserve">Profit &amp; Loss Statement </t>
  </si>
  <si>
    <t>Ordinary Income/Expense</t>
  </si>
  <si>
    <t>Income</t>
  </si>
  <si>
    <t>Sales</t>
  </si>
  <si>
    <t xml:space="preserve">Total Income </t>
  </si>
  <si>
    <t>Cost of Goods Sold</t>
  </si>
  <si>
    <t>Materials</t>
  </si>
  <si>
    <t>Billable Labor</t>
  </si>
  <si>
    <t>Permits</t>
  </si>
  <si>
    <t>Total COGS</t>
  </si>
  <si>
    <t>Gross Profit</t>
  </si>
  <si>
    <t>Expense</t>
  </si>
  <si>
    <t xml:space="preserve">Owner's Salary </t>
  </si>
  <si>
    <t>Nonbillable Labor</t>
  </si>
  <si>
    <t>Advertising</t>
  </si>
  <si>
    <t>Depreciation</t>
  </si>
  <si>
    <t>Education</t>
  </si>
  <si>
    <t>Insurance</t>
  </si>
  <si>
    <t>Interest on Truck Loan</t>
  </si>
  <si>
    <t>Miscellaneous</t>
  </si>
  <si>
    <t>Office Supplies</t>
  </si>
  <si>
    <t>Professional Services</t>
  </si>
  <si>
    <t>Shop Supplies</t>
  </si>
  <si>
    <t xml:space="preserve">Tools </t>
  </si>
  <si>
    <t>Truck Maintenance and Repair</t>
  </si>
  <si>
    <t>Uniforms</t>
  </si>
  <si>
    <t>Net Ordinary Income</t>
  </si>
  <si>
    <t>Other Income/Expense</t>
  </si>
  <si>
    <t>Other/Expense</t>
  </si>
  <si>
    <t>Net Other Income/Expense</t>
  </si>
  <si>
    <t xml:space="preserve"> </t>
  </si>
  <si>
    <t>Accrual</t>
  </si>
  <si>
    <t>Cash Flows from Investing</t>
  </si>
  <si>
    <t>Cash Flows from Financing</t>
  </si>
  <si>
    <t>Net Increase in Cash</t>
  </si>
  <si>
    <t xml:space="preserve">Net Income </t>
  </si>
  <si>
    <t>Less: Changes in Current Assets</t>
  </si>
  <si>
    <t>Total Cash Flow from Operations</t>
  </si>
  <si>
    <t>Comparative Balance Sheet</t>
  </si>
  <si>
    <t>For the Period Ended 12/31/Y2</t>
  </si>
  <si>
    <t>Cash Expenses from Income Statement</t>
  </si>
  <si>
    <t>Purchase Inventory</t>
  </si>
  <si>
    <t>Profit &amp; Loss</t>
  </si>
  <si>
    <t>12/31/Y2</t>
  </si>
  <si>
    <t>Change</t>
  </si>
  <si>
    <t>Y2 vs Y1</t>
  </si>
  <si>
    <t>Cash Flow from Operations</t>
  </si>
  <si>
    <t>Add back:  Depreciation</t>
  </si>
  <si>
    <t>Add back:  Changes in Current Liabilities</t>
  </si>
  <si>
    <t>12/31/20Y2</t>
  </si>
  <si>
    <t>For the Year Ended 12/31/Y2</t>
  </si>
  <si>
    <t>Beginning of Year Cash</t>
  </si>
  <si>
    <t>End of Year Cash</t>
  </si>
  <si>
    <t>Total Long Term Liabilities</t>
  </si>
  <si>
    <t>Cash Balance at 1/1/Y2</t>
  </si>
  <si>
    <t>Cash Balance at 12/31/Y2</t>
  </si>
  <si>
    <t>Total Cash Flows from Financing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</si>
</sst>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165" fontId="0" fillId="0" borderId="0" xfId="1" applyNumberFormat="1" applyFont="1"/>
    <xf numFmtId="165" fontId="0" fillId="0" borderId="1" xfId="1" applyNumberFormat="1" applyFont="1" applyBorder="1"/>
    <xf numFmtId="165" fontId="0" fillId="0" borderId="2" xfId="1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165" fontId="0" fillId="0" borderId="0" xfId="1" applyNumberFormat="1" applyFont="1" applyBorder="1"/>
    <xf numFmtId="165" fontId="0" fillId="0" borderId="0" xfId="0" applyNumberFormat="1"/>
    <xf numFmtId="165" fontId="0" fillId="0" borderId="3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0" fontId="0" fillId="0" borderId="0" xfId="0" applyBorder="1"/>
    <xf numFmtId="0" fontId="0" fillId="0" borderId="0" xfId="0" applyFill="1"/>
    <xf numFmtId="165" fontId="2" fillId="0" borderId="0" xfId="1" applyNumberFormat="1" applyFont="1" applyAlignment="1">
      <alignment horizontal="center"/>
    </xf>
    <xf numFmtId="165" fontId="0" fillId="0" borderId="1" xfId="0" applyNumberFormat="1" applyBorder="1"/>
    <xf numFmtId="0" fontId="2" fillId="2" borderId="0" xfId="0" applyFont="1" applyFill="1"/>
    <xf numFmtId="0" fontId="0" fillId="2" borderId="0" xfId="0" applyFill="1"/>
    <xf numFmtId="165" fontId="0" fillId="2" borderId="0" xfId="1" applyNumberFormat="1" applyFont="1" applyFill="1"/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165" fontId="0" fillId="2" borderId="0" xfId="0" applyNumberFormat="1" applyFill="1"/>
    <xf numFmtId="165" fontId="0" fillId="2" borderId="1" xfId="1" applyNumberFormat="1" applyFont="1" applyFill="1" applyBorder="1"/>
    <xf numFmtId="165" fontId="0" fillId="2" borderId="0" xfId="1" applyNumberFormat="1" applyFont="1" applyFill="1" applyBorder="1"/>
    <xf numFmtId="165" fontId="0" fillId="2" borderId="2" xfId="1" applyNumberFormat="1" applyFont="1" applyFill="1" applyBorder="1"/>
    <xf numFmtId="165" fontId="0" fillId="2" borderId="2" xfId="0" applyNumberFormat="1" applyFill="1" applyBorder="1"/>
    <xf numFmtId="165" fontId="0" fillId="2" borderId="0" xfId="0" applyNumberFormat="1" applyFill="1" applyBorder="1"/>
    <xf numFmtId="0" fontId="0" fillId="2" borderId="2" xfId="0" applyFill="1" applyBorder="1"/>
    <xf numFmtId="165" fontId="0" fillId="2" borderId="3" xfId="1" applyNumberFormat="1" applyFont="1" applyFill="1" applyBorder="1"/>
    <xf numFmtId="0" fontId="2" fillId="2" borderId="0" xfId="0" applyFont="1" applyFill="1" applyAlignment="1">
      <alignment horizontal="center"/>
    </xf>
    <xf numFmtId="0" fontId="0" fillId="2" borderId="0" xfId="0" applyFont="1" applyFill="1"/>
    <xf numFmtId="165" fontId="0" fillId="2" borderId="3" xfId="0" applyNumberFormat="1" applyFill="1" applyBorder="1"/>
    <xf numFmtId="0" fontId="2" fillId="2" borderId="0" xfId="0" applyFont="1" applyFill="1" applyAlignment="1"/>
    <xf numFmtId="0" fontId="0" fillId="2" borderId="0" xfId="0" applyFill="1" applyBorder="1"/>
    <xf numFmtId="165" fontId="1" fillId="2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showGridLines="0" tabSelected="1" workbookViewId="0"/>
  </sheetViews>
  <sheetFormatPr baseColWidth="10" defaultColWidth="8.83203125" defaultRowHeight="14" x14ac:dyDescent="0"/>
  <cols>
    <col min="1" max="2" width="3.83203125" customWidth="1"/>
    <col min="3" max="3" width="3" customWidth="1"/>
    <col min="4" max="6" width="10.6640625" customWidth="1"/>
    <col min="7" max="7" width="11.5" customWidth="1"/>
    <col min="8" max="8" width="1.6640625" customWidth="1"/>
    <col min="9" max="9" width="12" style="1" customWidth="1"/>
    <col min="10" max="10" width="1.5" style="1" customWidth="1"/>
    <col min="11" max="11" width="10.5" bestFit="1" customWidth="1"/>
    <col min="12" max="13" width="3.6640625" customWidth="1"/>
    <col min="14" max="15" width="18" customWidth="1"/>
    <col min="16" max="16" width="9.1640625" customWidth="1"/>
    <col min="17" max="17" width="2" customWidth="1"/>
    <col min="18" max="18" width="9.6640625" customWidth="1"/>
  </cols>
  <sheetData>
    <row r="1" spans="1:22">
      <c r="A1" s="4" t="s">
        <v>30</v>
      </c>
    </row>
    <row r="2" spans="1:22">
      <c r="A2" s="4" t="s">
        <v>77</v>
      </c>
      <c r="I2"/>
      <c r="J2"/>
    </row>
    <row r="3" spans="1:22">
      <c r="A3" s="34" t="s">
        <v>72</v>
      </c>
      <c r="B3" s="34"/>
      <c r="C3" s="34"/>
      <c r="D3" s="17"/>
      <c r="E3" s="17"/>
      <c r="F3" s="17"/>
      <c r="G3" s="17"/>
      <c r="H3" s="17"/>
      <c r="I3" s="18"/>
      <c r="J3" s="18"/>
      <c r="K3" s="17"/>
      <c r="L3" s="17"/>
      <c r="N3" s="16" t="s">
        <v>31</v>
      </c>
      <c r="O3" s="16"/>
      <c r="P3" s="16"/>
      <c r="Q3" s="17"/>
      <c r="R3" s="17"/>
      <c r="S3" s="17"/>
      <c r="T3" s="17"/>
      <c r="U3" s="17"/>
      <c r="V3" s="17"/>
    </row>
    <row r="4" spans="1:22">
      <c r="A4" s="16" t="s">
        <v>83</v>
      </c>
      <c r="B4" s="17"/>
      <c r="C4" s="18"/>
      <c r="D4" s="17"/>
      <c r="E4" s="17"/>
      <c r="F4" s="17"/>
      <c r="G4" s="17"/>
      <c r="H4" s="17"/>
      <c r="I4" s="18"/>
      <c r="J4" s="18"/>
      <c r="K4" s="17"/>
      <c r="L4" s="17"/>
      <c r="N4" s="16" t="s">
        <v>84</v>
      </c>
      <c r="O4" s="17"/>
      <c r="P4" s="17"/>
      <c r="Q4" s="17"/>
      <c r="R4" s="17"/>
      <c r="S4" s="17"/>
      <c r="T4" s="17"/>
      <c r="U4" s="17"/>
      <c r="V4" s="17"/>
    </row>
    <row r="5" spans="1:22">
      <c r="A5" s="17"/>
      <c r="B5" s="17"/>
      <c r="C5" s="17"/>
      <c r="D5" s="17"/>
      <c r="E5" s="17"/>
      <c r="F5" s="17"/>
      <c r="G5" s="17"/>
      <c r="H5" s="17"/>
      <c r="I5" s="18"/>
      <c r="J5" s="18"/>
      <c r="K5" s="19" t="s">
        <v>78</v>
      </c>
      <c r="L5" s="19"/>
      <c r="M5" s="4"/>
      <c r="N5" s="17"/>
      <c r="O5" s="17"/>
      <c r="P5" s="17"/>
      <c r="Q5" s="17"/>
      <c r="R5" s="17"/>
      <c r="S5" s="17"/>
      <c r="T5" s="17"/>
      <c r="U5" s="17"/>
      <c r="V5" s="17"/>
    </row>
    <row r="6" spans="1:22">
      <c r="A6" s="16" t="s">
        <v>13</v>
      </c>
      <c r="B6" s="17"/>
      <c r="C6" s="17"/>
      <c r="D6" s="17"/>
      <c r="E6" s="17"/>
      <c r="F6" s="17"/>
      <c r="G6" s="20" t="s">
        <v>28</v>
      </c>
      <c r="H6" s="16"/>
      <c r="I6" s="21" t="s">
        <v>29</v>
      </c>
      <c r="J6" s="22"/>
      <c r="K6" s="20" t="s">
        <v>79</v>
      </c>
      <c r="L6" s="19"/>
      <c r="N6" s="17"/>
      <c r="O6" s="17"/>
      <c r="P6" s="31" t="s">
        <v>33</v>
      </c>
      <c r="Q6" s="17"/>
      <c r="R6" s="31" t="s">
        <v>32</v>
      </c>
      <c r="S6" s="17"/>
      <c r="T6" s="17"/>
      <c r="U6" s="17"/>
      <c r="V6" s="17"/>
    </row>
    <row r="7" spans="1:22">
      <c r="A7" s="17"/>
      <c r="B7" s="17" t="s">
        <v>0</v>
      </c>
      <c r="C7" s="17"/>
      <c r="D7" s="17"/>
      <c r="E7" s="17"/>
      <c r="F7" s="17"/>
      <c r="G7" s="17"/>
      <c r="H7" s="17"/>
      <c r="I7" s="18"/>
      <c r="J7" s="18"/>
      <c r="K7" s="17"/>
      <c r="L7" s="17"/>
      <c r="N7" s="17"/>
      <c r="O7" s="17"/>
      <c r="P7" s="17"/>
      <c r="Q7" s="17"/>
      <c r="R7" s="18">
        <f>G9</f>
        <v>2075</v>
      </c>
      <c r="S7" s="32" t="s">
        <v>85</v>
      </c>
      <c r="T7" s="17"/>
      <c r="U7" s="17"/>
      <c r="V7" s="17"/>
    </row>
    <row r="8" spans="1:22">
      <c r="A8" s="17"/>
      <c r="B8" s="17"/>
      <c r="C8" s="17" t="s">
        <v>1</v>
      </c>
      <c r="D8" s="17"/>
      <c r="E8" s="17"/>
      <c r="F8" s="17"/>
      <c r="G8" s="17"/>
      <c r="H8" s="17"/>
      <c r="I8" s="18"/>
      <c r="J8" s="18"/>
      <c r="K8" s="17"/>
      <c r="L8" s="17"/>
      <c r="N8" s="17"/>
      <c r="O8" s="17"/>
      <c r="P8" s="17"/>
      <c r="Q8" s="17"/>
      <c r="R8" s="17"/>
      <c r="S8" s="17"/>
      <c r="T8" s="17"/>
      <c r="U8" s="17"/>
      <c r="V8" s="17"/>
    </row>
    <row r="9" spans="1:22">
      <c r="A9" s="17"/>
      <c r="B9" s="17"/>
      <c r="C9" s="17"/>
      <c r="D9" s="17" t="s">
        <v>2</v>
      </c>
      <c r="E9" s="17"/>
      <c r="F9" s="17"/>
      <c r="G9" s="17">
        <v>2075</v>
      </c>
      <c r="H9" s="17"/>
      <c r="I9" s="18">
        <v>14725</v>
      </c>
      <c r="J9" s="18"/>
      <c r="K9" s="23">
        <f>I9-G9</f>
        <v>12650</v>
      </c>
      <c r="L9" s="23"/>
      <c r="N9" s="32" t="s">
        <v>80</v>
      </c>
      <c r="O9" s="32"/>
      <c r="P9" s="32"/>
      <c r="Q9" s="32"/>
      <c r="R9" s="32"/>
      <c r="S9" s="32" t="s">
        <v>80</v>
      </c>
      <c r="T9" s="32"/>
      <c r="U9" s="32"/>
      <c r="V9" s="32"/>
    </row>
    <row r="10" spans="1:22">
      <c r="A10" s="17"/>
      <c r="B10" s="17"/>
      <c r="C10" s="17"/>
      <c r="D10" s="17" t="s">
        <v>3</v>
      </c>
      <c r="E10" s="17"/>
      <c r="F10" s="17"/>
      <c r="G10" s="17"/>
      <c r="H10" s="17"/>
      <c r="I10" s="18">
        <v>42705</v>
      </c>
      <c r="J10" s="18"/>
      <c r="K10" s="23">
        <f>I10-G10</f>
        <v>42705</v>
      </c>
      <c r="L10" s="23"/>
      <c r="N10" s="17"/>
      <c r="O10" s="17"/>
      <c r="P10" s="17"/>
      <c r="Q10" s="17"/>
      <c r="R10" s="17"/>
      <c r="S10" s="17"/>
      <c r="T10" s="17"/>
      <c r="U10" s="17"/>
      <c r="V10" s="17"/>
    </row>
    <row r="11" spans="1:22">
      <c r="A11" s="17"/>
      <c r="B11" s="17"/>
      <c r="C11" s="17"/>
      <c r="D11" s="17" t="s">
        <v>4</v>
      </c>
      <c r="E11" s="17"/>
      <c r="F11" s="17"/>
      <c r="G11" s="17">
        <v>2745</v>
      </c>
      <c r="H11" s="17"/>
      <c r="I11" s="24">
        <v>17540</v>
      </c>
      <c r="J11" s="25"/>
      <c r="K11" s="23">
        <f>I11-G11</f>
        <v>14795</v>
      </c>
      <c r="L11" s="23"/>
      <c r="N11" s="17" t="s">
        <v>69</v>
      </c>
      <c r="O11" s="17"/>
      <c r="P11" s="23">
        <f>G85</f>
        <v>60000</v>
      </c>
      <c r="Q11" s="17"/>
      <c r="R11" s="18">
        <f>'Cash Basis P&amp;L'!G5</f>
        <v>257295</v>
      </c>
      <c r="S11" s="17" t="s">
        <v>37</v>
      </c>
      <c r="T11" s="17"/>
      <c r="U11" s="17"/>
      <c r="V11" s="17"/>
    </row>
    <row r="12" spans="1:22">
      <c r="A12" s="17"/>
      <c r="B12" s="17"/>
      <c r="C12" s="17" t="s">
        <v>5</v>
      </c>
      <c r="D12" s="17"/>
      <c r="E12" s="17"/>
      <c r="F12" s="17"/>
      <c r="G12" s="26">
        <f>SUM(G9:G11)</f>
        <v>4820</v>
      </c>
      <c r="H12" s="17"/>
      <c r="I12" s="26">
        <f>SUM(I9:I11)</f>
        <v>74970</v>
      </c>
      <c r="J12" s="25"/>
      <c r="K12" s="27">
        <f>SUM(K9:K11)</f>
        <v>70150</v>
      </c>
      <c r="L12" s="28"/>
      <c r="N12" s="17"/>
      <c r="O12" s="17"/>
      <c r="P12" s="17"/>
      <c r="Q12" s="17"/>
      <c r="R12" s="18"/>
      <c r="S12" s="17"/>
      <c r="T12" s="17"/>
      <c r="U12" s="17"/>
      <c r="V12" s="17"/>
    </row>
    <row r="13" spans="1:22">
      <c r="A13" s="17"/>
      <c r="B13" s="17"/>
      <c r="C13" s="17"/>
      <c r="D13" s="17"/>
      <c r="E13" s="17"/>
      <c r="F13" s="17"/>
      <c r="G13" s="17"/>
      <c r="H13" s="17"/>
      <c r="I13" s="18"/>
      <c r="J13" s="18"/>
      <c r="K13" s="17"/>
      <c r="L13" s="17"/>
      <c r="N13" s="17" t="s">
        <v>81</v>
      </c>
      <c r="O13" s="17"/>
      <c r="P13" s="23">
        <f>-I16</f>
        <v>2650</v>
      </c>
      <c r="Q13" s="17"/>
      <c r="R13" s="18">
        <v>-110000</v>
      </c>
      <c r="S13" s="17" t="s">
        <v>39</v>
      </c>
      <c r="T13" s="17"/>
      <c r="U13" s="17"/>
      <c r="V13" s="17"/>
    </row>
    <row r="14" spans="1:22">
      <c r="A14" s="17"/>
      <c r="B14" s="17"/>
      <c r="C14" s="17" t="s">
        <v>6</v>
      </c>
      <c r="D14" s="17"/>
      <c r="E14" s="17"/>
      <c r="F14" s="17"/>
      <c r="G14" s="17"/>
      <c r="H14" s="17"/>
      <c r="I14" s="18"/>
      <c r="J14" s="18"/>
      <c r="K14" s="17"/>
      <c r="L14" s="17"/>
      <c r="N14" s="17"/>
      <c r="O14" s="17"/>
      <c r="P14" s="17"/>
      <c r="Q14" s="17"/>
      <c r="R14" s="18"/>
      <c r="S14" s="17"/>
      <c r="T14" s="17"/>
      <c r="U14" s="17"/>
      <c r="V14" s="17"/>
    </row>
    <row r="15" spans="1:22">
      <c r="A15" s="17"/>
      <c r="B15" s="17"/>
      <c r="C15" s="17"/>
      <c r="D15" s="17" t="s">
        <v>7</v>
      </c>
      <c r="E15" s="17"/>
      <c r="F15" s="17"/>
      <c r="G15" s="17">
        <v>15000</v>
      </c>
      <c r="H15" s="17"/>
      <c r="I15" s="18">
        <v>15000</v>
      </c>
      <c r="J15" s="18"/>
      <c r="K15" s="23">
        <f>I15-G15</f>
        <v>0</v>
      </c>
      <c r="L15" s="23"/>
      <c r="N15" s="17" t="s">
        <v>70</v>
      </c>
      <c r="O15" s="17"/>
      <c r="P15" s="23">
        <f>-(K10+K11)</f>
        <v>-57500</v>
      </c>
      <c r="Q15" s="17"/>
      <c r="R15" s="18">
        <f>-111000+2650-G80</f>
        <v>-117350</v>
      </c>
      <c r="S15" s="17" t="s">
        <v>74</v>
      </c>
      <c r="T15" s="17"/>
      <c r="U15" s="17"/>
      <c r="V15" s="17"/>
    </row>
    <row r="16" spans="1:22">
      <c r="A16" s="17"/>
      <c r="B16" s="17"/>
      <c r="C16" s="17"/>
      <c r="D16" s="17" t="s">
        <v>8</v>
      </c>
      <c r="E16" s="17"/>
      <c r="F16" s="17"/>
      <c r="G16" s="17"/>
      <c r="H16" s="17"/>
      <c r="I16" s="24">
        <v>-2650</v>
      </c>
      <c r="J16" s="25"/>
      <c r="K16" s="23">
        <f>I16-G16</f>
        <v>-2650</v>
      </c>
      <c r="L16" s="23"/>
      <c r="N16" s="17"/>
      <c r="O16" s="17"/>
      <c r="P16" s="17"/>
      <c r="Q16" s="17"/>
      <c r="R16" s="18"/>
      <c r="S16" s="17"/>
      <c r="T16" s="17"/>
      <c r="U16" s="17"/>
      <c r="V16" s="17"/>
    </row>
    <row r="17" spans="1:22">
      <c r="A17" s="17"/>
      <c r="B17" s="17"/>
      <c r="C17" s="17" t="s">
        <v>9</v>
      </c>
      <c r="D17" s="17"/>
      <c r="E17" s="17"/>
      <c r="F17" s="17"/>
      <c r="G17" s="29">
        <f>SUM(G15:G16)</f>
        <v>15000</v>
      </c>
      <c r="H17" s="17"/>
      <c r="I17" s="26">
        <f>SUM(I15:I16)</f>
        <v>12350</v>
      </c>
      <c r="J17" s="25"/>
      <c r="K17" s="27">
        <f>SUM(K15:K16)</f>
        <v>-2650</v>
      </c>
      <c r="L17" s="28"/>
      <c r="N17" s="17" t="s">
        <v>82</v>
      </c>
      <c r="O17" s="17"/>
      <c r="P17" s="18">
        <f>K25</f>
        <v>10000</v>
      </c>
      <c r="Q17" s="17"/>
      <c r="R17" s="18">
        <f>-K11</f>
        <v>-14795</v>
      </c>
      <c r="S17" s="17" t="s">
        <v>75</v>
      </c>
      <c r="T17" s="17"/>
      <c r="U17" s="17"/>
      <c r="V17" s="17"/>
    </row>
    <row r="18" spans="1:22">
      <c r="A18" s="17"/>
      <c r="B18" s="17"/>
      <c r="C18" s="17"/>
      <c r="D18" s="17"/>
      <c r="E18" s="17"/>
      <c r="F18" s="17"/>
      <c r="G18" s="17"/>
      <c r="H18" s="17"/>
      <c r="I18" s="18"/>
      <c r="J18" s="18"/>
      <c r="K18" s="17"/>
      <c r="L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ht="15" thickBot="1">
      <c r="A19" s="17"/>
      <c r="B19" s="17"/>
      <c r="C19" s="16" t="s">
        <v>10</v>
      </c>
      <c r="D19" s="17"/>
      <c r="E19" s="17"/>
      <c r="F19" s="17"/>
      <c r="G19" s="30">
        <f>G12+G17</f>
        <v>19820</v>
      </c>
      <c r="H19" s="17"/>
      <c r="I19" s="30">
        <f>I12+I17</f>
        <v>87320</v>
      </c>
      <c r="J19" s="25"/>
      <c r="K19" s="30">
        <f>K12+K17</f>
        <v>67500</v>
      </c>
      <c r="L19" s="25"/>
      <c r="M19" s="8" t="s">
        <v>64</v>
      </c>
      <c r="N19" s="17" t="s">
        <v>71</v>
      </c>
      <c r="O19" s="17"/>
      <c r="P19" s="27">
        <f>SUM(P11:P18)</f>
        <v>15150</v>
      </c>
      <c r="Q19" s="17"/>
      <c r="R19" s="27">
        <f>SUM(R11:R18)</f>
        <v>15150</v>
      </c>
      <c r="S19" s="17" t="s">
        <v>71</v>
      </c>
      <c r="T19" s="17"/>
      <c r="U19" s="17"/>
      <c r="V19" s="17"/>
    </row>
    <row r="20" spans="1:22" ht="15" thickTop="1">
      <c r="A20" s="17"/>
      <c r="B20" s="17"/>
      <c r="C20" s="17"/>
      <c r="D20" s="17"/>
      <c r="E20" s="17"/>
      <c r="F20" s="17"/>
      <c r="G20" s="17"/>
      <c r="H20" s="17"/>
      <c r="I20" s="18"/>
      <c r="J20" s="18"/>
      <c r="K20" s="17"/>
      <c r="L20" s="17"/>
      <c r="N20" s="17"/>
      <c r="O20" s="17"/>
      <c r="P20" s="17"/>
      <c r="Q20" s="17"/>
      <c r="R20" s="18"/>
      <c r="S20" s="17"/>
      <c r="T20" s="17"/>
      <c r="U20" s="17"/>
      <c r="V20" s="17"/>
    </row>
    <row r="21" spans="1:22">
      <c r="A21" s="16" t="s">
        <v>11</v>
      </c>
      <c r="B21" s="17"/>
      <c r="C21" s="17"/>
      <c r="D21" s="17"/>
      <c r="E21" s="17"/>
      <c r="F21" s="17"/>
      <c r="G21" s="17"/>
      <c r="H21" s="17"/>
      <c r="I21" s="18"/>
      <c r="J21" s="18"/>
      <c r="K21" s="17"/>
      <c r="L21" s="17"/>
      <c r="N21" s="17" t="s">
        <v>66</v>
      </c>
      <c r="O21" s="17"/>
      <c r="P21" s="27">
        <v>0</v>
      </c>
      <c r="Q21" s="17"/>
      <c r="R21" s="26">
        <v>0</v>
      </c>
      <c r="S21" s="17" t="s">
        <v>66</v>
      </c>
      <c r="T21" s="17"/>
      <c r="U21" s="17"/>
      <c r="V21" s="17"/>
    </row>
    <row r="22" spans="1:22">
      <c r="A22" s="17"/>
      <c r="B22" s="17" t="s">
        <v>12</v>
      </c>
      <c r="C22" s="17"/>
      <c r="D22" s="17"/>
      <c r="E22" s="17"/>
      <c r="F22" s="17"/>
      <c r="G22" s="17"/>
      <c r="H22" s="17"/>
      <c r="I22" s="18"/>
      <c r="J22" s="18"/>
      <c r="K22" s="17"/>
      <c r="L22" s="17"/>
      <c r="N22" s="17"/>
      <c r="O22" s="17"/>
      <c r="P22" s="17"/>
      <c r="Q22" s="17"/>
      <c r="R22" s="18"/>
      <c r="S22" s="17"/>
      <c r="T22" s="23"/>
      <c r="U22" s="17"/>
      <c r="V22" s="17"/>
    </row>
    <row r="23" spans="1:22">
      <c r="A23" s="17"/>
      <c r="B23" s="17"/>
      <c r="C23" s="17" t="s">
        <v>14</v>
      </c>
      <c r="D23" s="17"/>
      <c r="E23" s="17"/>
      <c r="F23" s="17"/>
      <c r="G23" s="17"/>
      <c r="H23" s="17"/>
      <c r="I23" s="18"/>
      <c r="J23" s="18"/>
      <c r="K23" s="17"/>
      <c r="L23" s="17"/>
      <c r="N23" s="17" t="s">
        <v>67</v>
      </c>
      <c r="O23" s="17"/>
      <c r="P23" s="28">
        <f>K30</f>
        <v>-2500</v>
      </c>
      <c r="Q23" s="35"/>
      <c r="R23" s="25">
        <f>'BS IS and CF Stmts'!K30</f>
        <v>-2500</v>
      </c>
      <c r="S23" s="17" t="s">
        <v>67</v>
      </c>
      <c r="T23" s="17"/>
      <c r="U23" s="17"/>
      <c r="V23" s="17"/>
    </row>
    <row r="24" spans="1:22">
      <c r="A24" s="17"/>
      <c r="B24" s="17"/>
      <c r="C24" s="17" t="s">
        <v>17</v>
      </c>
      <c r="D24" s="17"/>
      <c r="E24" s="17"/>
      <c r="F24" s="17"/>
      <c r="G24" s="17"/>
      <c r="H24" s="17"/>
      <c r="I24" s="18"/>
      <c r="J24" s="18"/>
      <c r="K24" s="17"/>
      <c r="L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>
      <c r="A25" s="17"/>
      <c r="B25" s="17"/>
      <c r="C25" s="17"/>
      <c r="D25" s="17" t="s">
        <v>15</v>
      </c>
      <c r="E25" s="17"/>
      <c r="F25" s="17"/>
      <c r="G25" s="24">
        <v>0</v>
      </c>
      <c r="H25" s="17"/>
      <c r="I25" s="24">
        <v>10000</v>
      </c>
      <c r="J25" s="25"/>
      <c r="K25" s="23">
        <f>I25-G25</f>
        <v>10000</v>
      </c>
      <c r="L25" s="23"/>
      <c r="N25" s="17" t="s">
        <v>90</v>
      </c>
      <c r="O25" s="17"/>
      <c r="P25" s="27">
        <f>SUM(P23)</f>
        <v>-2500</v>
      </c>
      <c r="Q25" s="17"/>
      <c r="R25" s="26">
        <f>SUM(R23)</f>
        <v>-2500</v>
      </c>
      <c r="S25" s="17" t="s">
        <v>90</v>
      </c>
      <c r="T25" s="17"/>
      <c r="U25" s="17"/>
      <c r="V25" s="17"/>
    </row>
    <row r="26" spans="1:22">
      <c r="A26" s="17"/>
      <c r="B26" s="17"/>
      <c r="C26" s="17" t="s">
        <v>18</v>
      </c>
      <c r="D26" s="17"/>
      <c r="E26" s="17"/>
      <c r="F26" s="17"/>
      <c r="G26" s="26"/>
      <c r="H26" s="17"/>
      <c r="I26" s="26">
        <f>SUM(I25)</f>
        <v>10000</v>
      </c>
      <c r="J26" s="25"/>
      <c r="K26" s="27">
        <f>SUM(K24:K25)</f>
        <v>10000</v>
      </c>
      <c r="L26" s="28"/>
      <c r="N26" s="17"/>
      <c r="O26" s="17"/>
      <c r="P26" s="17"/>
      <c r="Q26" s="17"/>
      <c r="R26" s="18"/>
      <c r="S26" s="17"/>
      <c r="T26" s="17"/>
      <c r="U26" s="17"/>
      <c r="V26" s="17"/>
    </row>
    <row r="27" spans="1:22">
      <c r="A27" s="17"/>
      <c r="B27" s="17"/>
      <c r="C27" s="17" t="s">
        <v>16</v>
      </c>
      <c r="D27" s="17"/>
      <c r="E27" s="17"/>
      <c r="F27" s="17"/>
      <c r="G27" s="18"/>
      <c r="H27" s="17"/>
      <c r="I27" s="18">
        <f>I26</f>
        <v>10000</v>
      </c>
      <c r="J27" s="18"/>
      <c r="K27" s="23">
        <f>K26</f>
        <v>10000</v>
      </c>
      <c r="L27" s="23"/>
      <c r="N27" s="17" t="s">
        <v>68</v>
      </c>
      <c r="O27" s="17"/>
      <c r="P27" s="27">
        <f>P19+P21+P25</f>
        <v>12650</v>
      </c>
      <c r="Q27" s="17"/>
      <c r="R27" s="26">
        <f>R19+R21+R25</f>
        <v>12650</v>
      </c>
      <c r="S27" s="17" t="s">
        <v>68</v>
      </c>
      <c r="T27" s="17"/>
      <c r="U27" s="17"/>
      <c r="V27" s="17"/>
    </row>
    <row r="28" spans="1:22">
      <c r="A28" s="17"/>
      <c r="B28" s="17"/>
      <c r="C28" s="17"/>
      <c r="D28" s="17"/>
      <c r="E28" s="17"/>
      <c r="F28" s="17"/>
      <c r="G28" s="18"/>
      <c r="H28" s="17"/>
      <c r="I28" s="18"/>
      <c r="J28" s="18"/>
      <c r="K28" s="17"/>
      <c r="L28" s="17"/>
      <c r="N28" s="17" t="s">
        <v>88</v>
      </c>
      <c r="O28" s="17"/>
      <c r="P28" s="27">
        <f>G9</f>
        <v>2075</v>
      </c>
      <c r="Q28" s="17"/>
      <c r="R28" s="18"/>
      <c r="S28" s="17"/>
      <c r="T28" s="17"/>
      <c r="U28" s="17"/>
      <c r="V28" s="17"/>
    </row>
    <row r="29" spans="1:22" ht="15" thickBot="1">
      <c r="A29" s="17"/>
      <c r="B29" s="17"/>
      <c r="C29" s="17" t="s">
        <v>19</v>
      </c>
      <c r="D29" s="17"/>
      <c r="E29" s="17"/>
      <c r="F29" s="17"/>
      <c r="G29" s="18"/>
      <c r="H29" s="17"/>
      <c r="I29" s="18"/>
      <c r="J29" s="18"/>
      <c r="K29" s="17"/>
      <c r="L29" s="17"/>
      <c r="N29" s="17" t="s">
        <v>89</v>
      </c>
      <c r="O29" s="17"/>
      <c r="P29" s="33">
        <f>I9</f>
        <v>14725</v>
      </c>
      <c r="Q29" s="17"/>
      <c r="R29" s="30">
        <f>R7+R27</f>
        <v>14725</v>
      </c>
      <c r="S29" s="17" t="s">
        <v>86</v>
      </c>
      <c r="T29" s="17"/>
      <c r="U29" s="17"/>
      <c r="V29" s="17"/>
    </row>
    <row r="30" spans="1:22" ht="15" thickTop="1">
      <c r="A30" s="17"/>
      <c r="B30" s="17"/>
      <c r="C30" s="17"/>
      <c r="D30" s="17" t="s">
        <v>20</v>
      </c>
      <c r="E30" s="17"/>
      <c r="F30" s="17"/>
      <c r="G30" s="24">
        <v>15000</v>
      </c>
      <c r="H30" s="17"/>
      <c r="I30" s="24">
        <v>12500</v>
      </c>
      <c r="J30" s="25"/>
      <c r="K30" s="23">
        <f>I30-G30</f>
        <v>-2500</v>
      </c>
      <c r="L30" s="23"/>
      <c r="N30" s="17"/>
      <c r="O30" s="17"/>
      <c r="P30" s="17"/>
      <c r="Q30" s="17"/>
      <c r="R30" s="17"/>
      <c r="S30" s="17"/>
      <c r="T30" s="17"/>
      <c r="U30" s="17"/>
      <c r="V30" s="17"/>
    </row>
    <row r="31" spans="1:22">
      <c r="A31" s="17"/>
      <c r="B31" s="17"/>
      <c r="C31" s="17" t="s">
        <v>87</v>
      </c>
      <c r="D31" s="17"/>
      <c r="E31" s="17"/>
      <c r="F31" s="17"/>
      <c r="G31" s="26">
        <f>SUM(G30)</f>
        <v>15000</v>
      </c>
      <c r="H31" s="17"/>
      <c r="I31" s="26">
        <f>I30</f>
        <v>12500</v>
      </c>
      <c r="J31" s="25"/>
      <c r="K31" s="27">
        <f>SUM(K29:K30)</f>
        <v>-2500</v>
      </c>
      <c r="L31" s="28"/>
      <c r="M31" s="11"/>
      <c r="N31" s="17"/>
      <c r="O31" s="17"/>
      <c r="P31" s="17"/>
      <c r="Q31" s="17"/>
      <c r="R31" s="17"/>
      <c r="S31" s="17"/>
      <c r="T31" s="17"/>
      <c r="U31" s="17"/>
      <c r="V31" s="17"/>
    </row>
    <row r="32" spans="1:22">
      <c r="A32" s="17"/>
      <c r="B32" s="17" t="s">
        <v>21</v>
      </c>
      <c r="C32" s="17"/>
      <c r="D32" s="17"/>
      <c r="E32" s="17"/>
      <c r="F32" s="17"/>
      <c r="G32" s="18">
        <f>G31</f>
        <v>15000</v>
      </c>
      <c r="H32" s="17"/>
      <c r="I32" s="18">
        <f>I27+I31</f>
        <v>22500</v>
      </c>
      <c r="J32" s="18"/>
      <c r="K32" s="18">
        <f>K27+K31</f>
        <v>7500</v>
      </c>
      <c r="L32" s="18"/>
      <c r="M32" s="7"/>
      <c r="N32" s="17"/>
      <c r="O32" s="17"/>
      <c r="P32" s="17"/>
      <c r="Q32" s="17"/>
      <c r="R32" s="17"/>
      <c r="S32" s="17"/>
      <c r="T32" s="17"/>
      <c r="U32" s="17"/>
      <c r="V32" s="17"/>
    </row>
    <row r="33" spans="1:22">
      <c r="A33" s="17"/>
      <c r="B33" s="17"/>
      <c r="C33" s="17"/>
      <c r="D33" s="17"/>
      <c r="E33" s="17"/>
      <c r="F33" s="17"/>
      <c r="G33" s="18"/>
      <c r="H33" s="17"/>
      <c r="I33" s="18"/>
      <c r="J33" s="18"/>
      <c r="K33" s="17"/>
      <c r="L33" s="17"/>
      <c r="M33" s="11"/>
      <c r="N33" s="17"/>
      <c r="O33" s="17"/>
      <c r="P33" s="17"/>
      <c r="Q33" s="17"/>
      <c r="R33" s="17"/>
      <c r="S33" s="17"/>
      <c r="T33" s="17"/>
      <c r="U33" s="17"/>
      <c r="V33" s="17"/>
    </row>
    <row r="34" spans="1:22">
      <c r="A34" s="17"/>
      <c r="B34" s="17" t="s">
        <v>22</v>
      </c>
      <c r="C34" s="17"/>
      <c r="D34" s="17"/>
      <c r="E34" s="17"/>
      <c r="F34" s="17"/>
      <c r="G34" s="18"/>
      <c r="H34" s="17"/>
      <c r="I34" s="18"/>
      <c r="J34" s="18"/>
      <c r="K34" s="17"/>
      <c r="L34" s="17"/>
      <c r="M34" s="12"/>
      <c r="N34" s="17"/>
      <c r="O34" s="17"/>
      <c r="P34" s="17"/>
      <c r="Q34" s="17"/>
      <c r="R34" s="17"/>
      <c r="S34" s="17"/>
      <c r="T34" s="17"/>
      <c r="U34" s="17"/>
      <c r="V34" s="17"/>
    </row>
    <row r="35" spans="1:22">
      <c r="A35" s="17"/>
      <c r="B35" s="17"/>
      <c r="C35" s="17" t="s">
        <v>23</v>
      </c>
      <c r="D35" s="17"/>
      <c r="E35" s="17"/>
      <c r="F35" s="17"/>
      <c r="G35" s="18">
        <v>5000</v>
      </c>
      <c r="H35" s="17"/>
      <c r="I35" s="18">
        <v>5000</v>
      </c>
      <c r="J35" s="18"/>
      <c r="K35" s="23">
        <f>I35-G35</f>
        <v>0</v>
      </c>
      <c r="L35" s="23"/>
      <c r="M35" s="12"/>
      <c r="N35" s="17"/>
      <c r="O35" s="17"/>
      <c r="P35" s="17"/>
      <c r="Q35" s="17"/>
      <c r="R35" s="17"/>
      <c r="S35" s="17"/>
      <c r="T35" s="17"/>
      <c r="U35" s="17"/>
      <c r="V35" s="17"/>
    </row>
    <row r="36" spans="1:22">
      <c r="A36" s="17"/>
      <c r="B36" s="17"/>
      <c r="C36" s="17" t="s">
        <v>24</v>
      </c>
      <c r="D36" s="17"/>
      <c r="E36" s="17"/>
      <c r="F36" s="17"/>
      <c r="G36" s="18"/>
      <c r="H36" s="17"/>
      <c r="I36" s="18">
        <v>-180</v>
      </c>
      <c r="J36" s="18"/>
      <c r="K36" s="23">
        <f t="shared" ref="K36:K37" si="0">I36-G36</f>
        <v>-180</v>
      </c>
      <c r="L36" s="23"/>
      <c r="N36" s="17"/>
      <c r="O36" s="17"/>
      <c r="P36" s="17"/>
      <c r="Q36" s="17"/>
      <c r="R36" s="17"/>
      <c r="S36" s="17"/>
      <c r="T36" s="17"/>
      <c r="U36" s="17"/>
      <c r="V36" s="17"/>
    </row>
    <row r="37" spans="1:22">
      <c r="A37" s="17"/>
      <c r="B37" s="17"/>
      <c r="C37" s="17" t="s">
        <v>25</v>
      </c>
      <c r="D37" s="17"/>
      <c r="E37" s="17"/>
      <c r="F37" s="17"/>
      <c r="G37" s="18">
        <v>-180</v>
      </c>
      <c r="H37" s="17"/>
      <c r="I37" s="18">
        <v>60000</v>
      </c>
      <c r="J37" s="18"/>
      <c r="K37" s="23">
        <f t="shared" si="0"/>
        <v>60180</v>
      </c>
      <c r="L37" s="23"/>
      <c r="N37" s="17"/>
      <c r="O37" s="17"/>
      <c r="P37" s="17"/>
      <c r="Q37" s="17"/>
      <c r="R37" s="17"/>
      <c r="S37" s="17"/>
      <c r="T37" s="17"/>
      <c r="U37" s="17"/>
      <c r="V37" s="17"/>
    </row>
    <row r="38" spans="1:22">
      <c r="A38" s="17"/>
      <c r="B38" s="17" t="s">
        <v>26</v>
      </c>
      <c r="C38" s="17"/>
      <c r="D38" s="17"/>
      <c r="E38" s="17"/>
      <c r="F38" s="17"/>
      <c r="G38" s="26">
        <f>SUM(G35:G37)</f>
        <v>4820</v>
      </c>
      <c r="H38" s="17"/>
      <c r="I38" s="26">
        <f>SUM(I35:I37)</f>
        <v>64820</v>
      </c>
      <c r="J38" s="25"/>
      <c r="K38" s="26">
        <f>SUM(K35:K37)</f>
        <v>60000</v>
      </c>
      <c r="L38" s="25"/>
      <c r="N38" s="17"/>
      <c r="O38" s="17"/>
      <c r="P38" s="17"/>
      <c r="Q38" s="17"/>
      <c r="R38" s="17"/>
      <c r="S38" s="17"/>
      <c r="T38" s="17"/>
      <c r="U38" s="17"/>
      <c r="V38" s="17"/>
    </row>
    <row r="39" spans="1:22">
      <c r="A39" s="17"/>
      <c r="B39" s="17"/>
      <c r="C39" s="17"/>
      <c r="D39" s="17"/>
      <c r="E39" s="17"/>
      <c r="F39" s="17"/>
      <c r="G39" s="18"/>
      <c r="H39" s="17"/>
      <c r="I39" s="18"/>
      <c r="J39" s="18"/>
      <c r="K39" s="17"/>
      <c r="L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ht="15" thickBot="1">
      <c r="A40" s="16" t="s">
        <v>27</v>
      </c>
      <c r="B40" s="17"/>
      <c r="C40" s="17"/>
      <c r="D40" s="17"/>
      <c r="E40" s="17"/>
      <c r="F40" s="17"/>
      <c r="G40" s="30">
        <f>G32+G38</f>
        <v>19820</v>
      </c>
      <c r="H40" s="17"/>
      <c r="I40" s="30">
        <f>I32+I38</f>
        <v>87320</v>
      </c>
      <c r="J40" s="25"/>
      <c r="K40" s="30">
        <f>K32+K38</f>
        <v>67500</v>
      </c>
      <c r="L40" s="25"/>
      <c r="N40" s="17"/>
      <c r="O40" s="17"/>
      <c r="P40" s="17"/>
      <c r="Q40" s="17"/>
      <c r="R40" s="17"/>
      <c r="S40" s="17"/>
      <c r="T40" s="17"/>
      <c r="U40" s="17"/>
      <c r="V40" s="17"/>
    </row>
    <row r="41" spans="1:22" ht="15" thickTop="1">
      <c r="A41" s="17"/>
      <c r="B41" s="17"/>
      <c r="C41" s="17"/>
      <c r="D41" s="17"/>
      <c r="E41" s="17"/>
      <c r="F41" s="17"/>
      <c r="G41" s="18"/>
      <c r="H41" s="17"/>
      <c r="I41" s="18"/>
      <c r="J41" s="18"/>
      <c r="K41" s="17"/>
      <c r="L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>
      <c r="K42" s="13"/>
      <c r="L42" s="13"/>
    </row>
    <row r="43" spans="1:22">
      <c r="A43" s="16" t="s">
        <v>34</v>
      </c>
      <c r="B43" s="17"/>
      <c r="C43" s="17"/>
      <c r="D43" s="17"/>
      <c r="E43" s="17"/>
      <c r="F43" s="17"/>
      <c r="G43" s="17"/>
      <c r="H43" s="17"/>
      <c r="I43" s="18"/>
      <c r="J43" s="18"/>
      <c r="K43" s="17"/>
      <c r="L43" s="17"/>
    </row>
    <row r="44" spans="1:22">
      <c r="A44" s="16" t="s">
        <v>84</v>
      </c>
      <c r="B44" s="17"/>
      <c r="C44" s="17"/>
      <c r="D44" s="17"/>
      <c r="E44" s="17"/>
      <c r="F44" s="17"/>
      <c r="G44" s="17"/>
      <c r="H44" s="17"/>
      <c r="I44" s="18"/>
      <c r="J44" s="18"/>
      <c r="K44" s="17"/>
      <c r="L44" s="17"/>
    </row>
    <row r="45" spans="1:22">
      <c r="A45" s="17"/>
      <c r="B45" s="17"/>
      <c r="C45" s="17"/>
      <c r="D45" s="17"/>
      <c r="E45" s="17"/>
      <c r="F45" s="17"/>
      <c r="G45" s="17"/>
      <c r="H45" s="17"/>
      <c r="I45" s="18"/>
      <c r="J45" s="18"/>
      <c r="K45" s="17"/>
      <c r="L45" s="17"/>
    </row>
    <row r="46" spans="1:22" s="6" customFormat="1">
      <c r="A46" s="32" t="s">
        <v>35</v>
      </c>
      <c r="B46" s="32"/>
      <c r="C46" s="32"/>
      <c r="D46" s="32"/>
      <c r="E46" s="32"/>
      <c r="F46" s="32"/>
      <c r="G46" s="32"/>
      <c r="H46" s="32"/>
      <c r="I46" s="36"/>
      <c r="J46" s="36"/>
      <c r="K46" s="32"/>
      <c r="L46" s="32"/>
    </row>
    <row r="47" spans="1:22">
      <c r="A47" s="17"/>
      <c r="B47" s="17"/>
      <c r="C47" s="17"/>
      <c r="D47" s="17"/>
      <c r="E47" s="17"/>
      <c r="F47" s="17"/>
      <c r="G47" s="17"/>
      <c r="H47" s="17"/>
      <c r="I47" s="18"/>
      <c r="J47" s="18"/>
      <c r="K47" s="17"/>
      <c r="L47" s="17"/>
    </row>
    <row r="48" spans="1:22">
      <c r="A48" s="17"/>
      <c r="B48" s="17"/>
      <c r="C48" s="32" t="s">
        <v>36</v>
      </c>
      <c r="D48" s="17"/>
      <c r="E48" s="17"/>
      <c r="F48" s="17"/>
      <c r="G48" s="17"/>
      <c r="H48" s="17"/>
      <c r="I48" s="18"/>
      <c r="J48" s="18"/>
      <c r="K48" s="17" t="s">
        <v>64</v>
      </c>
      <c r="L48" s="17"/>
    </row>
    <row r="49" spans="1:12">
      <c r="A49" s="17"/>
      <c r="B49" s="17"/>
      <c r="C49" s="17"/>
      <c r="D49" s="17" t="s">
        <v>37</v>
      </c>
      <c r="E49" s="17"/>
      <c r="F49" s="17"/>
      <c r="G49" s="24">
        <v>300000</v>
      </c>
      <c r="H49" s="17"/>
      <c r="I49" s="18"/>
      <c r="J49" s="18"/>
      <c r="K49" s="17"/>
      <c r="L49" s="17"/>
    </row>
    <row r="50" spans="1:12">
      <c r="A50" s="17"/>
      <c r="B50" s="17"/>
      <c r="C50" s="17" t="s">
        <v>38</v>
      </c>
      <c r="D50" s="17"/>
      <c r="E50" s="17"/>
      <c r="F50" s="17"/>
      <c r="G50" s="18">
        <f>SUM(G49)</f>
        <v>300000</v>
      </c>
      <c r="H50" s="17"/>
      <c r="I50" s="18"/>
      <c r="J50" s="18"/>
      <c r="K50" s="17"/>
      <c r="L50" s="17"/>
    </row>
    <row r="51" spans="1:12">
      <c r="A51" s="17"/>
      <c r="B51" s="17"/>
      <c r="C51" s="17"/>
      <c r="D51" s="17"/>
      <c r="E51" s="17"/>
      <c r="F51" s="17"/>
      <c r="G51" s="17"/>
      <c r="H51" s="17"/>
      <c r="I51" s="18"/>
      <c r="J51" s="18"/>
      <c r="K51" s="17"/>
      <c r="L51" s="17"/>
    </row>
    <row r="52" spans="1:12">
      <c r="A52" s="17"/>
      <c r="B52" s="17"/>
      <c r="C52" s="17" t="s">
        <v>39</v>
      </c>
      <c r="D52" s="17"/>
      <c r="E52" s="17"/>
      <c r="F52" s="17"/>
      <c r="G52" s="17"/>
      <c r="H52" s="17"/>
      <c r="I52" s="18"/>
      <c r="J52" s="18"/>
      <c r="K52" s="17"/>
      <c r="L52" s="17"/>
    </row>
    <row r="53" spans="1:12">
      <c r="A53" s="17"/>
      <c r="B53" s="17"/>
      <c r="C53" s="17"/>
      <c r="D53" s="17" t="s">
        <v>40</v>
      </c>
      <c r="E53" s="17"/>
      <c r="F53" s="17"/>
      <c r="G53" s="18">
        <v>60000</v>
      </c>
      <c r="H53" s="17"/>
      <c r="I53" s="18"/>
      <c r="J53" s="18"/>
      <c r="K53" s="17"/>
      <c r="L53" s="17"/>
    </row>
    <row r="54" spans="1:12">
      <c r="A54" s="17"/>
      <c r="B54" s="17"/>
      <c r="C54" s="17"/>
      <c r="D54" s="17" t="s">
        <v>41</v>
      </c>
      <c r="E54" s="17"/>
      <c r="F54" s="17"/>
      <c r="G54" s="18">
        <v>57000</v>
      </c>
      <c r="H54" s="17"/>
      <c r="I54" s="18"/>
      <c r="J54" s="18"/>
      <c r="K54" s="17"/>
      <c r="L54" s="17"/>
    </row>
    <row r="55" spans="1:12">
      <c r="A55" s="17"/>
      <c r="B55" s="17"/>
      <c r="C55" s="17"/>
      <c r="D55" s="17" t="s">
        <v>42</v>
      </c>
      <c r="E55" s="17"/>
      <c r="F55" s="17"/>
      <c r="G55" s="24">
        <v>3000</v>
      </c>
      <c r="H55" s="17"/>
      <c r="I55" s="18"/>
      <c r="J55" s="18"/>
      <c r="K55" s="17"/>
      <c r="L55" s="17"/>
    </row>
    <row r="56" spans="1:12">
      <c r="A56" s="17"/>
      <c r="B56" s="17"/>
      <c r="C56" s="17" t="s">
        <v>43</v>
      </c>
      <c r="D56" s="17"/>
      <c r="E56" s="17"/>
      <c r="F56" s="17"/>
      <c r="G56" s="18">
        <f>SUM(G53:G55)</f>
        <v>120000</v>
      </c>
      <c r="H56" s="17"/>
      <c r="I56" s="18"/>
      <c r="J56" s="18"/>
      <c r="K56" s="17"/>
      <c r="L56" s="17"/>
    </row>
    <row r="57" spans="1:12">
      <c r="A57" s="17"/>
      <c r="B57" s="17"/>
      <c r="C57" s="17"/>
      <c r="D57" s="17"/>
      <c r="E57" s="17"/>
      <c r="F57" s="17"/>
      <c r="G57" s="18"/>
      <c r="H57" s="17"/>
      <c r="I57" s="18"/>
      <c r="J57" s="18"/>
      <c r="K57" s="17"/>
      <c r="L57" s="17"/>
    </row>
    <row r="58" spans="1:12">
      <c r="A58" s="17"/>
      <c r="B58" s="17" t="s">
        <v>44</v>
      </c>
      <c r="C58" s="17"/>
      <c r="D58" s="17"/>
      <c r="E58" s="17"/>
      <c r="F58" s="17"/>
      <c r="G58" s="18">
        <f>G50-G56</f>
        <v>180000</v>
      </c>
      <c r="H58" s="17"/>
      <c r="I58" s="18"/>
      <c r="J58" s="18"/>
      <c r="K58" s="17"/>
      <c r="L58" s="17"/>
    </row>
    <row r="59" spans="1:12">
      <c r="A59" s="17"/>
      <c r="B59" s="17"/>
      <c r="C59" s="17"/>
      <c r="D59" s="17"/>
      <c r="E59" s="17"/>
      <c r="F59" s="17"/>
      <c r="G59" s="17"/>
      <c r="H59" s="17"/>
      <c r="I59" s="18"/>
      <c r="J59" s="18"/>
      <c r="K59" s="17"/>
      <c r="L59" s="17"/>
    </row>
    <row r="60" spans="1:12">
      <c r="A60" s="17"/>
      <c r="B60" s="17"/>
      <c r="C60" s="32" t="s">
        <v>45</v>
      </c>
      <c r="D60" s="17"/>
      <c r="E60" s="17"/>
      <c r="F60" s="17"/>
      <c r="G60" s="17"/>
      <c r="H60" s="17"/>
      <c r="I60" s="18"/>
      <c r="J60" s="18"/>
      <c r="K60" s="17"/>
      <c r="L60" s="17"/>
    </row>
    <row r="61" spans="1:12">
      <c r="A61" s="17"/>
      <c r="B61" s="17"/>
      <c r="C61" s="17"/>
      <c r="D61" s="17" t="s">
        <v>46</v>
      </c>
      <c r="E61" s="17"/>
      <c r="F61" s="17"/>
      <c r="G61" s="18">
        <v>45000</v>
      </c>
      <c r="H61" s="17"/>
      <c r="I61" s="18" t="s">
        <v>64</v>
      </c>
      <c r="J61" s="18"/>
      <c r="K61" s="17"/>
      <c r="L61" s="17"/>
    </row>
    <row r="62" spans="1:12">
      <c r="A62" s="17"/>
      <c r="B62" s="17"/>
      <c r="C62" s="17"/>
      <c r="D62" s="17" t="s">
        <v>47</v>
      </c>
      <c r="E62" s="17"/>
      <c r="F62" s="17"/>
      <c r="G62" s="18">
        <v>25000</v>
      </c>
      <c r="H62" s="17"/>
      <c r="I62" s="18"/>
      <c r="J62" s="18"/>
      <c r="K62" s="17"/>
      <c r="L62" s="17"/>
    </row>
    <row r="63" spans="1:12">
      <c r="A63" s="17"/>
      <c r="B63" s="17"/>
      <c r="C63" s="17"/>
      <c r="D63" s="17" t="s">
        <v>48</v>
      </c>
      <c r="E63" s="17"/>
      <c r="F63" s="17"/>
      <c r="G63" s="18">
        <v>1875</v>
      </c>
      <c r="H63" s="17"/>
      <c r="I63" s="18"/>
      <c r="J63" s="18"/>
      <c r="K63" s="17"/>
      <c r="L63" s="17"/>
    </row>
    <row r="64" spans="1:12">
      <c r="A64" s="17"/>
      <c r="B64" s="17"/>
      <c r="C64" s="17"/>
      <c r="D64" s="17" t="s">
        <v>49</v>
      </c>
      <c r="E64" s="17"/>
      <c r="F64" s="17"/>
      <c r="G64" s="18">
        <v>2650</v>
      </c>
      <c r="H64" s="17"/>
      <c r="I64" s="18"/>
      <c r="J64" s="18"/>
      <c r="K64" s="17"/>
      <c r="L64" s="17"/>
    </row>
    <row r="65" spans="1:12">
      <c r="A65" s="17"/>
      <c r="B65" s="17"/>
      <c r="C65" s="17"/>
      <c r="D65" s="17" t="s">
        <v>50</v>
      </c>
      <c r="E65" s="17"/>
      <c r="F65" s="17"/>
      <c r="G65" s="18">
        <v>1015</v>
      </c>
      <c r="H65" s="17"/>
      <c r="I65" s="18"/>
      <c r="J65" s="18"/>
      <c r="K65" s="17"/>
      <c r="L65" s="17"/>
    </row>
    <row r="66" spans="1:12">
      <c r="A66" s="17"/>
      <c r="B66" s="17"/>
      <c r="C66" s="17"/>
      <c r="D66" s="17" t="s">
        <v>51</v>
      </c>
      <c r="E66" s="17"/>
      <c r="F66" s="17"/>
      <c r="G66" s="18">
        <v>1400</v>
      </c>
      <c r="H66" s="17"/>
      <c r="I66" s="18"/>
      <c r="J66" s="18"/>
      <c r="K66" s="17"/>
      <c r="L66" s="17"/>
    </row>
    <row r="67" spans="1:12">
      <c r="A67" s="17"/>
      <c r="B67" s="17"/>
      <c r="C67" s="17"/>
      <c r="D67" s="17" t="s">
        <v>52</v>
      </c>
      <c r="E67" s="17"/>
      <c r="F67" s="17"/>
      <c r="G67" s="18">
        <v>2035</v>
      </c>
      <c r="H67" s="17"/>
      <c r="I67" s="18"/>
      <c r="J67" s="18"/>
      <c r="K67" s="17"/>
      <c r="L67" s="17"/>
    </row>
    <row r="68" spans="1:12">
      <c r="A68" s="17"/>
      <c r="B68" s="17"/>
      <c r="C68" s="17"/>
      <c r="D68" s="17" t="s">
        <v>53</v>
      </c>
      <c r="E68" s="17"/>
      <c r="F68" s="17"/>
      <c r="G68" s="18">
        <v>2500</v>
      </c>
      <c r="H68" s="17"/>
      <c r="I68" s="18"/>
      <c r="J68" s="18"/>
      <c r="K68" s="17"/>
      <c r="L68" s="17"/>
    </row>
    <row r="69" spans="1:12">
      <c r="A69" s="17"/>
      <c r="B69" s="17"/>
      <c r="C69" s="17"/>
      <c r="D69" s="17" t="s">
        <v>54</v>
      </c>
      <c r="E69" s="17"/>
      <c r="F69" s="17"/>
      <c r="G69" s="18">
        <v>1320</v>
      </c>
      <c r="H69" s="17"/>
      <c r="I69" s="18"/>
      <c r="J69" s="18"/>
      <c r="K69" s="17"/>
      <c r="L69" s="17"/>
    </row>
    <row r="70" spans="1:12">
      <c r="A70" s="17"/>
      <c r="B70" s="17"/>
      <c r="C70" s="17"/>
      <c r="D70" s="17" t="s">
        <v>55</v>
      </c>
      <c r="E70" s="17"/>
      <c r="F70" s="17"/>
      <c r="G70" s="18">
        <v>1425</v>
      </c>
      <c r="H70" s="17"/>
      <c r="I70" s="18"/>
      <c r="J70" s="18"/>
      <c r="K70" s="17"/>
      <c r="L70" s="17"/>
    </row>
    <row r="71" spans="1:12">
      <c r="A71" s="17"/>
      <c r="B71" s="17"/>
      <c r="C71" s="17"/>
      <c r="D71" s="17" t="s">
        <v>56</v>
      </c>
      <c r="E71" s="17"/>
      <c r="F71" s="17"/>
      <c r="G71" s="18">
        <v>13400</v>
      </c>
      <c r="H71" s="17"/>
      <c r="I71" s="18"/>
      <c r="J71" s="18"/>
      <c r="K71" s="17"/>
      <c r="L71" s="17"/>
    </row>
    <row r="72" spans="1:12">
      <c r="A72" s="17"/>
      <c r="B72" s="17"/>
      <c r="C72" s="17"/>
      <c r="D72" s="17" t="s">
        <v>57</v>
      </c>
      <c r="E72" s="17"/>
      <c r="F72" s="17"/>
      <c r="G72" s="18">
        <v>5390</v>
      </c>
      <c r="H72" s="17"/>
      <c r="I72" s="18"/>
      <c r="J72" s="18"/>
      <c r="K72" s="17"/>
      <c r="L72" s="17"/>
    </row>
    <row r="73" spans="1:12">
      <c r="A73" s="17"/>
      <c r="B73" s="17"/>
      <c r="C73" s="17"/>
      <c r="D73" s="17" t="s">
        <v>58</v>
      </c>
      <c r="E73" s="17"/>
      <c r="F73" s="17"/>
      <c r="G73" s="18">
        <v>6455</v>
      </c>
      <c r="H73" s="17"/>
      <c r="I73" s="18"/>
      <c r="J73" s="18"/>
      <c r="K73" s="17"/>
      <c r="L73" s="17"/>
    </row>
    <row r="74" spans="1:12">
      <c r="A74" s="17"/>
      <c r="B74" s="17"/>
      <c r="C74" s="17"/>
      <c r="D74" s="17" t="s">
        <v>59</v>
      </c>
      <c r="E74" s="17"/>
      <c r="F74" s="17"/>
      <c r="G74" s="18">
        <v>1535</v>
      </c>
      <c r="H74" s="17"/>
      <c r="I74" s="18"/>
      <c r="J74" s="18"/>
      <c r="K74" s="17"/>
      <c r="L74" s="17"/>
    </row>
    <row r="75" spans="1:12">
      <c r="A75" s="17"/>
      <c r="B75" s="17"/>
      <c r="C75" s="17"/>
      <c r="D75" s="17"/>
      <c r="E75" s="17"/>
      <c r="F75" s="17"/>
      <c r="G75" s="26">
        <f>SUM(G61:G74)</f>
        <v>111000</v>
      </c>
      <c r="H75" s="17"/>
      <c r="I75" s="18"/>
      <c r="J75" s="18"/>
      <c r="K75" s="17"/>
      <c r="L75" s="17"/>
    </row>
    <row r="76" spans="1:12">
      <c r="A76" s="17"/>
      <c r="B76" s="17"/>
      <c r="C76" s="17"/>
      <c r="D76" s="17"/>
      <c r="E76" s="17"/>
      <c r="F76" s="17"/>
      <c r="G76" s="18"/>
      <c r="H76" s="17"/>
      <c r="I76" s="18"/>
      <c r="J76" s="18"/>
      <c r="K76" s="17"/>
      <c r="L76" s="17"/>
    </row>
    <row r="77" spans="1:12">
      <c r="A77" s="17"/>
      <c r="B77" s="17"/>
      <c r="C77" s="17" t="s">
        <v>60</v>
      </c>
      <c r="D77" s="17"/>
      <c r="E77" s="17"/>
      <c r="F77" s="17"/>
      <c r="G77" s="18">
        <f>G58-G75</f>
        <v>69000</v>
      </c>
      <c r="H77" s="17"/>
      <c r="I77" s="18"/>
      <c r="J77" s="18"/>
      <c r="K77" s="17"/>
      <c r="L77" s="17"/>
    </row>
    <row r="78" spans="1:12">
      <c r="A78" s="17"/>
      <c r="B78" s="17"/>
      <c r="C78" s="17"/>
      <c r="D78" s="17"/>
      <c r="E78" s="17"/>
      <c r="F78" s="17"/>
      <c r="G78" s="18"/>
      <c r="H78" s="17"/>
      <c r="I78" s="18"/>
      <c r="J78" s="18"/>
      <c r="K78" s="17"/>
      <c r="L78" s="17"/>
    </row>
    <row r="79" spans="1:12">
      <c r="A79" s="17"/>
      <c r="B79" s="17"/>
      <c r="C79" s="17" t="s">
        <v>61</v>
      </c>
      <c r="D79" s="17"/>
      <c r="E79" s="17"/>
      <c r="F79" s="17"/>
      <c r="G79" s="18"/>
      <c r="H79" s="17"/>
      <c r="I79" s="18"/>
      <c r="J79" s="18"/>
      <c r="K79" s="17"/>
      <c r="L79" s="17"/>
    </row>
    <row r="80" spans="1:12">
      <c r="A80" s="17"/>
      <c r="B80" s="17"/>
      <c r="C80" s="17"/>
      <c r="D80" s="17" t="s">
        <v>62</v>
      </c>
      <c r="E80" s="17"/>
      <c r="F80" s="17"/>
      <c r="G80" s="18">
        <v>9000</v>
      </c>
      <c r="H80" s="17"/>
      <c r="I80" s="18"/>
      <c r="J80" s="18"/>
      <c r="K80" s="17"/>
      <c r="L80" s="17"/>
    </row>
    <row r="81" spans="1:12">
      <c r="A81" s="17"/>
      <c r="B81" s="17"/>
      <c r="C81" s="17"/>
      <c r="D81" s="17"/>
      <c r="E81" s="17"/>
      <c r="F81" s="17"/>
      <c r="G81" s="26">
        <f>SUM(G80)</f>
        <v>9000</v>
      </c>
      <c r="H81" s="17"/>
      <c r="I81" s="18"/>
      <c r="J81" s="18"/>
      <c r="K81" s="17"/>
      <c r="L81" s="17"/>
    </row>
    <row r="82" spans="1:12">
      <c r="A82" s="17"/>
      <c r="B82" s="17"/>
      <c r="C82" s="17"/>
      <c r="D82" s="17"/>
      <c r="E82" s="17"/>
      <c r="F82" s="17"/>
      <c r="G82" s="25"/>
      <c r="H82" s="17"/>
      <c r="I82" s="18"/>
      <c r="J82" s="18"/>
      <c r="K82" s="17"/>
      <c r="L82" s="17"/>
    </row>
    <row r="83" spans="1:12">
      <c r="A83" s="17"/>
      <c r="B83" s="17"/>
      <c r="C83" s="17" t="s">
        <v>63</v>
      </c>
      <c r="D83" s="17"/>
      <c r="E83" s="17"/>
      <c r="F83" s="17"/>
      <c r="G83" s="27">
        <f>G81</f>
        <v>9000</v>
      </c>
      <c r="H83" s="17"/>
      <c r="I83" s="18"/>
      <c r="J83" s="18"/>
      <c r="K83" s="17"/>
      <c r="L83" s="17"/>
    </row>
    <row r="84" spans="1:12">
      <c r="A84" s="17"/>
      <c r="B84" s="17"/>
      <c r="C84" s="17"/>
      <c r="D84" s="17"/>
      <c r="E84" s="17"/>
      <c r="F84" s="17"/>
      <c r="G84" s="17"/>
      <c r="H84" s="17"/>
      <c r="I84" s="18"/>
      <c r="J84" s="18"/>
      <c r="K84" s="17"/>
      <c r="L84" s="17"/>
    </row>
    <row r="85" spans="1:12" ht="15" thickBot="1">
      <c r="A85" s="17"/>
      <c r="B85" s="16" t="s">
        <v>25</v>
      </c>
      <c r="C85" s="17"/>
      <c r="D85" s="17"/>
      <c r="E85" s="17"/>
      <c r="F85" s="17"/>
      <c r="G85" s="33">
        <f>G77-G83</f>
        <v>60000</v>
      </c>
      <c r="H85" s="17"/>
      <c r="I85" s="18"/>
      <c r="J85" s="18"/>
      <c r="K85" s="17"/>
      <c r="L85" s="17"/>
    </row>
    <row r="86" spans="1:12" ht="15" thickTop="1">
      <c r="A86" s="17"/>
      <c r="B86" s="17"/>
      <c r="C86" s="17"/>
      <c r="D86" s="17"/>
      <c r="E86" s="17"/>
      <c r="F86" s="17"/>
      <c r="G86" s="17"/>
      <c r="H86" s="17"/>
      <c r="I86" s="18"/>
      <c r="J86" s="18"/>
      <c r="K86" s="17"/>
      <c r="L86" s="17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workbookViewId="0"/>
  </sheetViews>
  <sheetFormatPr baseColWidth="10" defaultColWidth="8.83203125" defaultRowHeight="14" x14ac:dyDescent="0"/>
  <cols>
    <col min="3" max="4" width="11.5" customWidth="1"/>
    <col min="6" max="6" width="2" customWidth="1"/>
    <col min="8" max="8" width="2" customWidth="1"/>
    <col min="9" max="9" width="10.5" bestFit="1" customWidth="1"/>
  </cols>
  <sheetData>
    <row r="1" spans="1:9">
      <c r="A1" s="4" t="s">
        <v>76</v>
      </c>
      <c r="G1" s="1"/>
      <c r="H1" s="1"/>
    </row>
    <row r="2" spans="1:9">
      <c r="A2" s="4" t="s">
        <v>73</v>
      </c>
      <c r="G2" s="1"/>
      <c r="H2" s="1"/>
    </row>
    <row r="3" spans="1:9">
      <c r="G3" s="1"/>
      <c r="H3" s="1"/>
    </row>
    <row r="4" spans="1:9">
      <c r="B4" s="4" t="s">
        <v>36</v>
      </c>
      <c r="G4" s="14" t="s">
        <v>2</v>
      </c>
      <c r="H4" s="14"/>
      <c r="I4" s="5" t="s">
        <v>65</v>
      </c>
    </row>
    <row r="5" spans="1:9">
      <c r="C5" t="s">
        <v>37</v>
      </c>
      <c r="E5" s="2">
        <v>300000</v>
      </c>
      <c r="G5" s="2">
        <f>E5-I5</f>
        <v>257295</v>
      </c>
      <c r="H5" s="2"/>
      <c r="I5" s="2">
        <f>'BS IS and CF Stmts'!I10</f>
        <v>42705</v>
      </c>
    </row>
    <row r="6" spans="1:9">
      <c r="B6" t="s">
        <v>38</v>
      </c>
      <c r="E6" s="1">
        <f>SUM(E5)</f>
        <v>300000</v>
      </c>
      <c r="G6" s="1">
        <f>SUM(G5)</f>
        <v>257295</v>
      </c>
      <c r="H6" s="1"/>
      <c r="I6" s="1">
        <f>SUM(I5)</f>
        <v>42705</v>
      </c>
    </row>
    <row r="7" spans="1:9">
      <c r="G7" s="1"/>
      <c r="H7" s="1"/>
      <c r="I7" s="1"/>
    </row>
    <row r="8" spans="1:9">
      <c r="B8" t="s">
        <v>39</v>
      </c>
      <c r="G8" s="1"/>
      <c r="H8" s="1"/>
      <c r="I8" s="1"/>
    </row>
    <row r="9" spans="1:9">
      <c r="C9" t="s">
        <v>40</v>
      </c>
      <c r="E9" s="1">
        <v>60000</v>
      </c>
      <c r="G9" s="8">
        <f>E9-I9</f>
        <v>50000</v>
      </c>
      <c r="H9" s="8"/>
      <c r="I9" s="1">
        <f>'BS IS and CF Stmts'!I25</f>
        <v>10000</v>
      </c>
    </row>
    <row r="10" spans="1:9">
      <c r="C10" t="s">
        <v>41</v>
      </c>
      <c r="E10" s="1">
        <v>57000</v>
      </c>
      <c r="G10" s="1">
        <f>E10</f>
        <v>57000</v>
      </c>
      <c r="H10" s="1"/>
      <c r="I10" s="1"/>
    </row>
    <row r="11" spans="1:9">
      <c r="C11" t="s">
        <v>42</v>
      </c>
      <c r="E11" s="2">
        <v>3000</v>
      </c>
      <c r="G11" s="2">
        <f>E11</f>
        <v>3000</v>
      </c>
      <c r="H11" s="2"/>
      <c r="I11" s="2"/>
    </row>
    <row r="12" spans="1:9">
      <c r="B12" t="s">
        <v>43</v>
      </c>
      <c r="E12" s="1">
        <f>SUM(E9:E11)</f>
        <v>120000</v>
      </c>
      <c r="G12" s="1">
        <f>SUM(G9:G11)</f>
        <v>110000</v>
      </c>
      <c r="H12" s="1"/>
      <c r="I12" s="1">
        <f>SUM(I9:I11)</f>
        <v>10000</v>
      </c>
    </row>
    <row r="13" spans="1:9">
      <c r="E13" s="1"/>
      <c r="G13" s="1"/>
      <c r="H13" s="1"/>
      <c r="I13" s="1"/>
    </row>
    <row r="14" spans="1:9">
      <c r="A14" t="s">
        <v>44</v>
      </c>
      <c r="E14" s="1">
        <f>E6-E12</f>
        <v>180000</v>
      </c>
      <c r="G14" s="1">
        <f>G6-G12</f>
        <v>147295</v>
      </c>
      <c r="H14" s="1"/>
      <c r="I14" s="1">
        <f>I6-I12</f>
        <v>32705</v>
      </c>
    </row>
    <row r="15" spans="1:9">
      <c r="G15" s="1"/>
      <c r="H15" s="1"/>
      <c r="I15" s="1"/>
    </row>
    <row r="16" spans="1:9">
      <c r="B16" s="4" t="s">
        <v>45</v>
      </c>
      <c r="G16" s="1"/>
      <c r="H16" s="1"/>
    </row>
    <row r="17" spans="3:9">
      <c r="C17" t="s">
        <v>46</v>
      </c>
      <c r="E17" s="1">
        <v>45000</v>
      </c>
      <c r="G17" s="1">
        <f>E17</f>
        <v>45000</v>
      </c>
      <c r="H17" s="1"/>
    </row>
    <row r="18" spans="3:9">
      <c r="C18" t="s">
        <v>47</v>
      </c>
      <c r="E18" s="1">
        <v>25000</v>
      </c>
      <c r="G18" s="1">
        <f>E18</f>
        <v>25000</v>
      </c>
      <c r="H18" s="1"/>
    </row>
    <row r="19" spans="3:9">
      <c r="C19" t="s">
        <v>48</v>
      </c>
      <c r="E19" s="1">
        <v>1875</v>
      </c>
      <c r="G19" s="1">
        <f>E19</f>
        <v>1875</v>
      </c>
      <c r="H19" s="1"/>
    </row>
    <row r="20" spans="3:9">
      <c r="C20" t="s">
        <v>49</v>
      </c>
      <c r="E20" s="1">
        <v>2650</v>
      </c>
      <c r="G20" s="1" t="s">
        <v>64</v>
      </c>
      <c r="H20" s="1"/>
      <c r="I20" s="8">
        <f>E20</f>
        <v>2650</v>
      </c>
    </row>
    <row r="21" spans="3:9">
      <c r="C21" t="s">
        <v>50</v>
      </c>
      <c r="E21" s="1">
        <v>1015</v>
      </c>
      <c r="G21" s="1">
        <f t="shared" ref="G21:G30" si="0">E21</f>
        <v>1015</v>
      </c>
      <c r="H21" s="1"/>
    </row>
    <row r="22" spans="3:9">
      <c r="C22" t="s">
        <v>51</v>
      </c>
      <c r="E22" s="1">
        <v>1400</v>
      </c>
      <c r="G22" s="1">
        <f t="shared" si="0"/>
        <v>1400</v>
      </c>
      <c r="H22" s="1"/>
    </row>
    <row r="23" spans="3:9">
      <c r="C23" t="s">
        <v>52</v>
      </c>
      <c r="E23" s="1">
        <v>2035</v>
      </c>
      <c r="G23" s="1">
        <f t="shared" si="0"/>
        <v>2035</v>
      </c>
      <c r="H23" s="1"/>
    </row>
    <row r="24" spans="3:9">
      <c r="C24" t="s">
        <v>53</v>
      </c>
      <c r="E24" s="1">
        <v>2500</v>
      </c>
      <c r="G24" s="1">
        <f t="shared" si="0"/>
        <v>2500</v>
      </c>
      <c r="H24" s="1"/>
    </row>
    <row r="25" spans="3:9">
      <c r="C25" t="s">
        <v>54</v>
      </c>
      <c r="E25" s="1">
        <v>1320</v>
      </c>
      <c r="G25" s="1">
        <f t="shared" si="0"/>
        <v>1320</v>
      </c>
      <c r="H25" s="1"/>
    </row>
    <row r="26" spans="3:9">
      <c r="C26" t="s">
        <v>55</v>
      </c>
      <c r="E26" s="1">
        <v>1425</v>
      </c>
      <c r="G26" s="1">
        <f t="shared" si="0"/>
        <v>1425</v>
      </c>
      <c r="H26" s="1"/>
    </row>
    <row r="27" spans="3:9">
      <c r="C27" t="s">
        <v>56</v>
      </c>
      <c r="E27" s="1">
        <v>13400</v>
      </c>
      <c r="G27" s="1">
        <f t="shared" si="0"/>
        <v>13400</v>
      </c>
      <c r="H27" s="1"/>
    </row>
    <row r="28" spans="3:9">
      <c r="C28" t="s">
        <v>57</v>
      </c>
      <c r="E28" s="1">
        <v>5390</v>
      </c>
      <c r="G28" s="1">
        <f t="shared" si="0"/>
        <v>5390</v>
      </c>
      <c r="H28" s="1"/>
    </row>
    <row r="29" spans="3:9">
      <c r="C29" t="s">
        <v>58</v>
      </c>
      <c r="E29" s="1">
        <v>6455</v>
      </c>
      <c r="G29" s="1">
        <f t="shared" si="0"/>
        <v>6455</v>
      </c>
      <c r="H29" s="1"/>
    </row>
    <row r="30" spans="3:9">
      <c r="C30" t="s">
        <v>59</v>
      </c>
      <c r="E30" s="1">
        <v>1535</v>
      </c>
      <c r="G30" s="1">
        <f t="shared" si="0"/>
        <v>1535</v>
      </c>
      <c r="H30" s="1"/>
    </row>
    <row r="31" spans="3:9">
      <c r="E31" s="3">
        <f>SUM(E17:E30)</f>
        <v>111000</v>
      </c>
      <c r="G31" s="3">
        <f>SUM(G17:G30)</f>
        <v>108350</v>
      </c>
      <c r="H31" s="3"/>
      <c r="I31" s="3">
        <f>SUM(I17:I30)</f>
        <v>2650</v>
      </c>
    </row>
    <row r="32" spans="3:9">
      <c r="E32" s="1"/>
      <c r="G32" s="1"/>
      <c r="H32" s="1"/>
    </row>
    <row r="33" spans="1:9">
      <c r="B33" t="s">
        <v>60</v>
      </c>
      <c r="E33" s="1">
        <f>E14-E31</f>
        <v>69000</v>
      </c>
      <c r="G33" s="1">
        <f>G14-G31</f>
        <v>38945</v>
      </c>
      <c r="H33" s="1"/>
      <c r="I33" s="1">
        <f>I14-I31</f>
        <v>30055</v>
      </c>
    </row>
    <row r="34" spans="1:9">
      <c r="E34" s="1"/>
      <c r="G34" s="1"/>
      <c r="H34" s="1"/>
    </row>
    <row r="35" spans="1:9">
      <c r="B35" t="s">
        <v>61</v>
      </c>
      <c r="E35" s="1"/>
      <c r="G35" s="1"/>
      <c r="H35" s="1"/>
      <c r="I35" s="12"/>
    </row>
    <row r="36" spans="1:9">
      <c r="C36" t="s">
        <v>62</v>
      </c>
      <c r="E36" s="1">
        <v>9000</v>
      </c>
      <c r="G36" s="1">
        <f>E36</f>
        <v>9000</v>
      </c>
      <c r="H36" s="1"/>
      <c r="I36" s="15">
        <v>0</v>
      </c>
    </row>
    <row r="37" spans="1:9">
      <c r="E37" s="3">
        <f>SUM(E36)</f>
        <v>9000</v>
      </c>
      <c r="G37" s="3">
        <f>E37</f>
        <v>9000</v>
      </c>
      <c r="H37" s="1"/>
      <c r="I37" s="10">
        <f>SUM(I36)</f>
        <v>0</v>
      </c>
    </row>
    <row r="38" spans="1:9">
      <c r="E38" s="7"/>
      <c r="G38" s="1"/>
      <c r="H38" s="1"/>
    </row>
    <row r="39" spans="1:9">
      <c r="B39" t="s">
        <v>63</v>
      </c>
      <c r="E39" s="10">
        <f>E37</f>
        <v>9000</v>
      </c>
      <c r="G39" s="10">
        <f>G37</f>
        <v>9000</v>
      </c>
      <c r="H39" s="1"/>
      <c r="I39" s="10">
        <f>I37</f>
        <v>0</v>
      </c>
    </row>
    <row r="40" spans="1:9">
      <c r="H40" s="1"/>
    </row>
    <row r="41" spans="1:9" ht="15" thickBot="1">
      <c r="A41" s="4" t="s">
        <v>25</v>
      </c>
      <c r="E41" s="9">
        <f>E33-E39</f>
        <v>60000</v>
      </c>
      <c r="G41" s="9">
        <f>G33-G39</f>
        <v>29945</v>
      </c>
      <c r="H41" s="1"/>
      <c r="I41" s="9">
        <f>I33-I39</f>
        <v>30055</v>
      </c>
    </row>
    <row r="42" spans="1:9" ht="15" thickTop="1">
      <c r="G42" s="1"/>
      <c r="H42" s="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 IS and CF Stmts</vt:lpstr>
      <vt:lpstr>Cash Basis P&amp;L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dbergin</dc:creator>
  <cp:lastModifiedBy>Ellen Rohr</cp:lastModifiedBy>
  <dcterms:created xsi:type="dcterms:W3CDTF">2013-11-03T16:09:13Z</dcterms:created>
  <dcterms:modified xsi:type="dcterms:W3CDTF">2014-12-17T13:53:52Z</dcterms:modified>
</cp:coreProperties>
</file>